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1"/>
  </bookViews>
  <sheets>
    <sheet name="Cover page" sheetId="1" r:id="rId1"/>
    <sheet name="IS" sheetId="2" r:id="rId2"/>
    <sheet name="BS" sheetId="3" r:id="rId3"/>
    <sheet name="Equity" sheetId="4" r:id="rId4"/>
    <sheet name="CashFlow" sheetId="5" r:id="rId5"/>
    <sheet name="Notes" sheetId="6" r:id="rId6"/>
    <sheet name="keyfinindicator" sheetId="7" state="hidden" r:id="rId7"/>
  </sheets>
  <definedNames>
    <definedName name="_xlnm.Print_Area" localSheetId="2">'BS'!$A$1:$F$62</definedName>
    <definedName name="_xlnm.Print_Area" localSheetId="4">'CashFlow'!$A$1:$G$55</definedName>
    <definedName name="_xlnm.Print_Area" localSheetId="1">'IS'!$A$1:$I$58</definedName>
    <definedName name="_xlnm.Print_Area" localSheetId="5">'Notes'!$A$1:$I$198</definedName>
  </definedNames>
  <calcPr fullCalcOnLoad="1"/>
</workbook>
</file>

<file path=xl/sharedStrings.xml><?xml version="1.0" encoding="utf-8"?>
<sst xmlns="http://schemas.openxmlformats.org/spreadsheetml/2006/main" count="358" uniqueCount="255">
  <si>
    <t>Property, plant and equipment</t>
  </si>
  <si>
    <t>Current assets</t>
  </si>
  <si>
    <t>Inventories</t>
  </si>
  <si>
    <t>Current liabilities</t>
  </si>
  <si>
    <t>Taxation</t>
  </si>
  <si>
    <t>RM'000</t>
  </si>
  <si>
    <t>Share capital</t>
  </si>
  <si>
    <t>Revenue</t>
  </si>
  <si>
    <t>4.</t>
  </si>
  <si>
    <t>Cost of sales</t>
  </si>
  <si>
    <t>Other operating income</t>
  </si>
  <si>
    <t>2.</t>
  </si>
  <si>
    <t>Total</t>
  </si>
  <si>
    <t>Minority interest</t>
  </si>
  <si>
    <t>1.</t>
  </si>
  <si>
    <t>Finance cost</t>
  </si>
  <si>
    <t>Short term borrowings</t>
  </si>
  <si>
    <t>Shareholders' funds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</si>
  <si>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</si>
  <si>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</si>
  <si>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</si>
  <si>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</si>
  <si>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</si>
  <si>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</si>
  <si>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</si>
  <si>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</si>
  <si>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</si>
  <si>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</si>
  <si>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</si>
  <si>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</si>
  <si>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</si>
  <si>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Secured</t>
  </si>
  <si>
    <t>Period</t>
  </si>
  <si>
    <t>Gross profit</t>
  </si>
  <si>
    <t>Operating expenses</t>
  </si>
  <si>
    <t xml:space="preserve">Of Current </t>
  </si>
  <si>
    <t xml:space="preserve">              </t>
  </si>
  <si>
    <t>CONDENSED CONSOLIDATED STATEMENT OF CHANGES IN EQUITY</t>
  </si>
  <si>
    <t>Share</t>
  </si>
  <si>
    <t>CONDENSED CONSOLIDATED CASH FLOW STATEMENT</t>
  </si>
  <si>
    <t>3.</t>
  </si>
  <si>
    <t>5.</t>
  </si>
  <si>
    <t>6.</t>
  </si>
  <si>
    <t>Issuance, cancellations, repurchases, resale and repayments of debt and equity securities</t>
  </si>
  <si>
    <t>7.</t>
  </si>
  <si>
    <t>11.</t>
  </si>
  <si>
    <t>12.</t>
  </si>
  <si>
    <t>13.</t>
  </si>
  <si>
    <t>14.</t>
  </si>
  <si>
    <t>15.</t>
  </si>
  <si>
    <t>16.</t>
  </si>
  <si>
    <t>17.</t>
  </si>
  <si>
    <t>18.</t>
  </si>
  <si>
    <t>19.</t>
  </si>
  <si>
    <t>20.</t>
  </si>
  <si>
    <t>21.</t>
  </si>
  <si>
    <t>22.</t>
  </si>
  <si>
    <t>Material litigation</t>
  </si>
  <si>
    <t xml:space="preserve"> - Local currency (RM)</t>
  </si>
  <si>
    <t>Other receivables, deposits and prepayment</t>
  </si>
  <si>
    <t>Trade receivables</t>
  </si>
  <si>
    <t>Trade payables</t>
  </si>
  <si>
    <t>Other payables and accruals</t>
  </si>
  <si>
    <t>Provision for taxation</t>
  </si>
  <si>
    <t>Share premium</t>
  </si>
  <si>
    <t>Deferred tax liabilities</t>
  </si>
  <si>
    <t>Deferred tax assets</t>
  </si>
  <si>
    <t>Premium</t>
  </si>
  <si>
    <t>Cash and cash equivalents at the end of the period</t>
  </si>
  <si>
    <t>Cash and cash equivalents at the beginning of the period</t>
  </si>
  <si>
    <t>Cash and bank balances</t>
  </si>
  <si>
    <t>Analysed into:</t>
  </si>
  <si>
    <t>EXPLANATORY NOTES</t>
  </si>
  <si>
    <t>Nature and amount of unusual items affecting assets, liabilities, equity, net income or cash flows</t>
  </si>
  <si>
    <t>Note</t>
  </si>
  <si>
    <t xml:space="preserve">Current </t>
  </si>
  <si>
    <t xml:space="preserve">   shares in issue</t>
  </si>
  <si>
    <t>Weighted average number of ordinary shares</t>
  </si>
  <si>
    <t>Weighted average number of ordinary</t>
  </si>
  <si>
    <t xml:space="preserve"> </t>
  </si>
  <si>
    <t>Retained profit</t>
  </si>
  <si>
    <t>Retained</t>
  </si>
  <si>
    <t>(Distributable)</t>
  </si>
  <si>
    <t>(Non Distributable)</t>
  </si>
  <si>
    <t>8.</t>
  </si>
  <si>
    <t>9.</t>
  </si>
  <si>
    <t>10.</t>
  </si>
  <si>
    <t>Year Ended</t>
  </si>
  <si>
    <t>23.</t>
  </si>
  <si>
    <t>Bank overdraft</t>
  </si>
  <si>
    <t>Reserve</t>
  </si>
  <si>
    <t xml:space="preserve">Net current assets </t>
  </si>
  <si>
    <t>Malaysia</t>
  </si>
  <si>
    <t>Hire purchase payables</t>
  </si>
  <si>
    <t>Consolidated</t>
  </si>
  <si>
    <t>Material events subsequent to the end of the interim period</t>
  </si>
  <si>
    <t>Valuation of property, plant and equipment</t>
  </si>
  <si>
    <t xml:space="preserve">During the quarter under review, there were no items or events that arose, which affected assets, liabilities, equity, net income or cash flows, that are unusual by reason of their nature, size or incidence. </t>
  </si>
  <si>
    <t>Dividends</t>
  </si>
  <si>
    <t>Segment profit/(loss) before taxation</t>
  </si>
  <si>
    <t xml:space="preserve">Segment Revenue </t>
  </si>
  <si>
    <t>Profit forecast</t>
  </si>
  <si>
    <t>Accounting policies and methods of computation</t>
  </si>
  <si>
    <t>Seasonality or cyclicality</t>
  </si>
  <si>
    <t>Change in the composition of the group</t>
  </si>
  <si>
    <t>Contingent liabilities and contingent assets</t>
  </si>
  <si>
    <t>Segmental information</t>
  </si>
  <si>
    <t>Review of performance</t>
  </si>
  <si>
    <t>Commentary on prospects</t>
  </si>
  <si>
    <t>Unquoted investments and/or properties</t>
  </si>
  <si>
    <t>Purchase or disposal of quoted securities</t>
  </si>
  <si>
    <t>Status of corporate proposal announced</t>
  </si>
  <si>
    <t xml:space="preserve">Group borrowings </t>
  </si>
  <si>
    <t>Off balance sheet financial instruments</t>
  </si>
  <si>
    <t>Deferred taxation</t>
  </si>
  <si>
    <t>Note 1:</t>
  </si>
  <si>
    <t>Share of losses in associated company</t>
  </si>
  <si>
    <t>Note 1 :</t>
  </si>
  <si>
    <t>Profit from operations</t>
  </si>
  <si>
    <t>Net cash inflow from operating activities</t>
  </si>
  <si>
    <t>Profits</t>
  </si>
  <si>
    <t>Profit before tax</t>
  </si>
  <si>
    <t xml:space="preserve">Profit after tax </t>
  </si>
  <si>
    <t>Profit after tax &amp; minority interest</t>
  </si>
  <si>
    <t>Profit for the period (RM'000)</t>
  </si>
  <si>
    <t xml:space="preserve"> - Basic profit per share (sen)</t>
  </si>
  <si>
    <t xml:space="preserve"> - Diluted profit per share (sen)</t>
  </si>
  <si>
    <t>The basic profit per share for the quarter and cumulative year to date are computed as follows:</t>
  </si>
  <si>
    <t>Basis of calculation of profit per share</t>
  </si>
  <si>
    <t>ADVANCE INFORMATION MARKETING BERHAD</t>
  </si>
  <si>
    <t>(Company No. 644769-D)</t>
  </si>
  <si>
    <t>FOR THE FIRST QUARTER ENDED 31 MARCH 2006</t>
  </si>
  <si>
    <t>31.03.2006</t>
  </si>
  <si>
    <t>31.03.2005</t>
  </si>
  <si>
    <t>Preceeding Year</t>
  </si>
  <si>
    <t>Corresponding Quarter</t>
  </si>
  <si>
    <t>Corresponding Period</t>
  </si>
  <si>
    <t>Research &amp; Development</t>
  </si>
  <si>
    <t>CONDENSED CONSOLIDATED  BALANCE SHEETS AS AT 31 MARCH 2006</t>
  </si>
  <si>
    <t>Share Capital</t>
  </si>
  <si>
    <t>Ordinary</t>
  </si>
  <si>
    <t>Shares</t>
  </si>
  <si>
    <t>RCPS*</t>
  </si>
  <si>
    <t>*RCPS- Redeemable Convertible Preference Shares</t>
  </si>
  <si>
    <t>Exchange</t>
  </si>
  <si>
    <t>Fluctuation</t>
  </si>
  <si>
    <t>Balance as at 31 March 2006</t>
  </si>
  <si>
    <t>Conversion of RCPS</t>
  </si>
  <si>
    <t>Total Group borrowings as at 31 March 2006 were as follows :-</t>
  </si>
  <si>
    <t>As at 31.03.2006</t>
  </si>
  <si>
    <t>Net profit for the period</t>
  </si>
  <si>
    <t>Bonus issue via :</t>
  </si>
  <si>
    <t>Capitalisation of share premium</t>
  </si>
  <si>
    <t>Capitalisation of retained profits</t>
  </si>
  <si>
    <t>Refund of proceeds arising from revaluation of RCPS  issue price</t>
  </si>
  <si>
    <t>-currency translation difference</t>
  </si>
  <si>
    <t>INITIAL PUBLIC OFFERING ("IPO")</t>
  </si>
  <si>
    <t>The IPO involved the following :-</t>
  </si>
  <si>
    <t>(a)</t>
  </si>
  <si>
    <t>(b)</t>
  </si>
  <si>
    <t>(c)</t>
  </si>
  <si>
    <t>1,000,000 new ordinary shares of Rm0.10 each available for application by the eligible Directors and employees of Advance Information Marketing Berhad and its subsidiaries ("The Group"), and persons who have contributed to the success of the Group;</t>
  </si>
  <si>
    <t>33,000,000 new ordinary shares of Rm0.10 each available for application under private placement; and</t>
  </si>
  <si>
    <t xml:space="preserve">1,000,000 new ordinary shares of Rm0.10 each available for application by the public, </t>
  </si>
  <si>
    <t>In conjunction with and as an integral part of the listing of and quotation for the entire issued and paid-up share capital of the Company on the Mesdaq Market  of Bursa Malaysia Securities Berhad, the Company undertook an IPO which was approved by the Securities Commission ("SC") on 20 December 2005 and 14 March 2006 respectively.</t>
  </si>
  <si>
    <t>Save as disclosed below, there were no material events subsequent to the current financial quarter ended 31 March 2006 up to the date of this report which, is likely to substantially affect the results of the operations of the Company.</t>
  </si>
  <si>
    <t>No dividends have been declared in respect of the financial period under review.</t>
  </si>
  <si>
    <t xml:space="preserve">Diluted </t>
  </si>
  <si>
    <t>The fully diluted earnings per share have not been presented as there is no diluted effect for the shares of the Company.</t>
  </si>
  <si>
    <t xml:space="preserve">   of RM0.10 each in issue ('000) </t>
  </si>
  <si>
    <t>N/A</t>
  </si>
  <si>
    <t>The annexed notes are an integral part of this statement</t>
  </si>
  <si>
    <t>Profit before taxation</t>
  </si>
  <si>
    <t>Adjustment for non-cash items</t>
  </si>
  <si>
    <t>Operating profit before working capital changes</t>
  </si>
  <si>
    <t>Net cash used in operating activities</t>
  </si>
  <si>
    <t>Net cash used in investing activities</t>
  </si>
  <si>
    <t>Net cash used from financing activities</t>
  </si>
  <si>
    <t>Net change in cash and cash equivalents</t>
  </si>
  <si>
    <t>Effects of exchange rate changes</t>
  </si>
  <si>
    <t>Foreign exchange effect not recognised in income statement :</t>
  </si>
  <si>
    <t>Net change in current asset &amp; current liabilities</t>
  </si>
  <si>
    <t>The Group has voluntarily disclosed the consolidated profit forecast for the year ended 31 December 2006 in the prospectus dated 28 March 2006. The performance of the Group for the first quarter 2006 is in line with the forecast full year net profit of RM9 million on the back of RM41.6 million turnover. Barring unforseen circumstances, the Group is expected to achieve the profit forecast.</t>
  </si>
  <si>
    <t>Licensing &amp; Data Management</t>
  </si>
  <si>
    <t>Managed Customer Loyalty Services</t>
  </si>
  <si>
    <t>Mail Order &amp; Channel Sales</t>
  </si>
  <si>
    <t>Auditors' Report on preceding annual financial statements</t>
  </si>
  <si>
    <t>Changes in Estimates</t>
  </si>
  <si>
    <t>There were no material changes in the estimates used for the preparation of this interim financial report.</t>
  </si>
  <si>
    <t>-</t>
  </si>
  <si>
    <t>Actual number of ordinary</t>
  </si>
  <si>
    <t xml:space="preserve">   shares of RM0.10 each in issue ('000)</t>
  </si>
  <si>
    <t>Forex Reserve</t>
  </si>
  <si>
    <t>(Incorporated in Malaysia)</t>
  </si>
  <si>
    <t>INTERIM FINANCIAL REPORT FOR THE 1ST QUARTER ENDED 31 MARCH 2006</t>
  </si>
  <si>
    <t xml:space="preserve">ADVANCE INFORMATION MARKETING BERHAD </t>
  </si>
  <si>
    <t>(Company No 644769-D)</t>
  </si>
  <si>
    <t>31.12.2005</t>
  </si>
  <si>
    <t>As at 1st January 2006</t>
  </si>
  <si>
    <t>Other investment</t>
  </si>
  <si>
    <t>Net  Assets per share (RM)</t>
  </si>
  <si>
    <t>The Condensed Income Statements should be read in conjunction with the audited financial statements for the year ended 31 December 2005 and the accompanying explanatory notes attached to this interim financial statements.</t>
  </si>
  <si>
    <t>The Condensed Balance Sheet should be read in conjunction with the audited financial statements for the year ended 31 December 2005 and the accompanying explanatory notes attached to this interim financial statements.</t>
  </si>
  <si>
    <t>The Condensed Statement of Changes in Equity should be read in conjunction with the audited financial statements for the year ended 31 December 2005 and the accompanying explanatory notes attached to this interim financial statements.</t>
  </si>
  <si>
    <t>(Unaudited)</t>
  </si>
  <si>
    <t>(Audited)</t>
  </si>
  <si>
    <t xml:space="preserve">Corresponding </t>
  </si>
  <si>
    <t xml:space="preserve"> Quarter</t>
  </si>
  <si>
    <t>Current</t>
  </si>
  <si>
    <t>The Condensed Consolidated Cash Flow Statement should be read in conjunction with the audited financial statements for the year ended 31 December 2005 and the accompanying explanatory notes attached to this interim financial statements.</t>
  </si>
  <si>
    <t>Cash from operations</t>
  </si>
  <si>
    <t>Tax paid</t>
  </si>
  <si>
    <t>Bank interest</t>
  </si>
  <si>
    <t>Inter-Segment Revenue</t>
  </si>
  <si>
    <t>Singapore</t>
  </si>
  <si>
    <t>#</t>
  </si>
  <si>
    <t>Current provision</t>
  </si>
  <si>
    <t xml:space="preserve">   of RM1.00 each in issue ('000) </t>
  </si>
  <si>
    <t xml:space="preserve">   shares of RM1.00 each in issue ('000)</t>
  </si>
  <si>
    <t>Save as disclosed below, there were no issuance, cancellations, repurchases, resale and repayment of debt and equity securities during the current quarter under review.</t>
  </si>
  <si>
    <t>On 18th February 2006, the Company entered into a supplemental agreement with Desiran Mawar Sdn Bhd (DMSB) whereby DMSB is entitled to a refund of the consideration paid in excess of the fair value of 22,000,000 Redeemable Convertible Preference Shares (RCPS) class A of RM0.01 each in the Company as at the date. On 20th February 2006, DMSB converted the RCPS into 234,724 ordinary shares of RM1.00 each in the Company in accordance with the terms of the subscription agreement dated 10th March 2005. On 10th March 2006,  the Company refunded the excess consideration paid estimated at RM688,000 to DMSB in accordance with the terms of the supplemental agreement.</t>
  </si>
  <si>
    <t>On 20th February 2006, OSK Technology Ventures Sdn Bhd converted 50,000,000 RCPS class B of RM0.01 each in the Company into 772,754 ordinary shares of RM1.00 each in the Company in accordance with the terms of the subscription agreement dated 3rd February 2005.</t>
  </si>
  <si>
    <t>On 21st February 2006, the Company implemented a bonus issue of 6,131,899 new ordinary shares of RM1.00 each to existing shareholders of the Company after the conversion of the RCPS on the basis of approximately 1.05 new ordinary share of RM1.00 each for every one existing ordinary share of RM1.00 held in the Company via the capitalisation of RM5,504,522 from the share premium account of the Company arising from the conversion of the RCPS and the remaining RM627,377 from the retained profits of the Company.</t>
  </si>
  <si>
    <t>On 22nd February 2006, the authorised preference share capital comprising 100,000,000 RCPS of RM0.01 each had been cancelled and the authorised ordinary share capital had been increased by the creation of 1,000,000 shares of RM1.00 each. On the same day, every one share in the Company of RM1.00 each had been subdivided into 10 new shares of RM0.10 each.</t>
  </si>
  <si>
    <t>The revenue and profit/(loss) of the Group for the first quarter ended 31 March 2006 are generated from the following segments:</t>
  </si>
  <si>
    <t>Comments on variation of profit before taxation against immediate preceding quarter</t>
  </si>
  <si>
    <t>The Group recorded a higher profitability in the current quarter as compared to the immediate preceding quarter despite a lower revenue due to higher operating expenses in the immediate preceding quarter.</t>
  </si>
  <si>
    <t># denotes amount less than RM1,000</t>
  </si>
  <si>
    <t>Net assets per share is derived based on Advance Information Marketing Berhad net assets excluding Research &amp; Development and minority interest over the issued number of ordinary shares of 4,860,623 of RM1.00 each.(Y2005)</t>
  </si>
  <si>
    <t>Net assets per share is derived based on Advance Information Marketing Berhad net assets excluding Research &amp; Development and minority interest over the issued number of ordinary shares of 120,000,000 of RM0.10 each.(Y2006)</t>
  </si>
  <si>
    <t>Advance Information Marketing Berhad</t>
  </si>
  <si>
    <t>Summary of Key Financial Information for the quarter ended 31 March 2006</t>
  </si>
  <si>
    <t>Individual Period</t>
  </si>
  <si>
    <t>Cumulative Period</t>
  </si>
  <si>
    <t>Year</t>
  </si>
  <si>
    <t>Year to</t>
  </si>
  <si>
    <t>Date</t>
  </si>
  <si>
    <t>Profit/(loss) before tax</t>
  </si>
  <si>
    <t>Profit/(loss) after tax &amp; minority interest</t>
  </si>
  <si>
    <t>Net Profit/(loss) for the period</t>
  </si>
  <si>
    <t>Basic earnings/(loss) per share (sen)</t>
  </si>
  <si>
    <t>Dividend per share (sen)</t>
  </si>
  <si>
    <t xml:space="preserve">As At End of </t>
  </si>
  <si>
    <t>Current Quarter</t>
  </si>
  <si>
    <t>As At Preceding</t>
  </si>
  <si>
    <t xml:space="preserve">Financial </t>
  </si>
  <si>
    <t>Year End</t>
  </si>
  <si>
    <t>Net assets per share (RM)</t>
  </si>
  <si>
    <t xml:space="preserve"> - Basic earning per share (sen)</t>
  </si>
  <si>
    <t xml:space="preserve"> - Diluted earning per share (sen)</t>
  </si>
  <si>
    <t>Short term deposit</t>
  </si>
  <si>
    <t xml:space="preserve">Short term deposit </t>
  </si>
  <si>
    <t>Other payable</t>
  </si>
  <si>
    <t>Unsecured</t>
  </si>
  <si>
    <t>Our revenue in Q1 2006 grew by 18.2% from RM8.4 million in Q1 2005 to RM10 million in Q1 2006, mainly due to our managed customer loyalty services segment as we increase our services and businesses with our clients. PBT in Q1 2006 grew by 14.4% from 2.2 million in Q1 2005 to RM2.6 million in Q1 2006 mainly due to the better gross profit achieved in Q1. The increase was partially offset by an increase in operating expenses as we increase our head counts in IT and our Business Development divisions to support our growth plans.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</si>
</sst>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0_);_(* \(#,##0.0000\);_(* &quot;-&quot;??_);_(@_)"/>
    <numFmt numFmtId="174" formatCode="_(* #,##0.00_);_(* \(#,##0.00\);_(* &quot;-&quot;_);_(@_)"/>
    <numFmt numFmtId="175" formatCode="_(* #,##0.0_);_(* \(#,##0.0\);_(* &quot;-&quot;??_);_(@_)"/>
  </numFmts>
  <fonts count="16">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sz val="10"/>
      <color indexed="8"/>
      <name val="Arial"/>
      <family val="2"/>
    </font>
    <font>
      <sz val="8"/>
      <name val="Arial"/>
      <family val="2"/>
    </font>
    <font>
      <sz val="10"/>
      <name val="Arial Narrow"/>
      <family val="2"/>
    </font>
    <font>
      <b/>
      <sz val="10"/>
      <name val="Arial"/>
      <family val="2"/>
    </font>
    <font>
      <b/>
      <sz val="16"/>
      <name val="Arial"/>
      <family val="2"/>
    </font>
    <font>
      <i/>
      <sz val="10"/>
      <name val="Times New Roman"/>
      <family val="1"/>
    </font>
  </fonts>
  <fills count="2">
    <fill>
      <patternFill/>
    </fill>
    <fill>
      <patternFill patternType="gray125"/>
    </fill>
  </fills>
  <borders count="17">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88">
    <xf numFmtId="0" fontId="0" fillId="0" borderId="0" xfId="0" applyAlignment="1">
      <alignment/>
    </xf>
    <xf numFmtId="172" fontId="3" fillId="0" borderId="1" xfId="15" applyNumberFormat="1" applyFont="1" applyFill="1" applyBorder="1" applyAlignment="1">
      <alignment horizontal="center"/>
    </xf>
    <xf numFmtId="172" fontId="3" fillId="0" borderId="0" xfId="15" applyNumberFormat="1" applyFont="1" applyFill="1" applyAlignment="1">
      <alignment/>
    </xf>
    <xf numFmtId="172" fontId="3" fillId="0" borderId="0" xfId="15" applyNumberFormat="1" applyFont="1" applyFill="1" applyBorder="1" applyAlignment="1">
      <alignment/>
    </xf>
    <xf numFmtId="17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2" fontId="3" fillId="0" borderId="0" xfId="15" applyNumberFormat="1" applyFont="1" applyAlignment="1">
      <alignment/>
    </xf>
    <xf numFmtId="172" fontId="3" fillId="0" borderId="0" xfId="15" applyNumberFormat="1" applyFont="1" applyAlignment="1">
      <alignment horizontal="center"/>
    </xf>
    <xf numFmtId="172" fontId="3" fillId="0" borderId="2" xfId="15" applyNumberFormat="1" applyFont="1" applyBorder="1" applyAlignment="1">
      <alignment/>
    </xf>
    <xf numFmtId="172" fontId="3" fillId="0" borderId="2" xfId="15" applyNumberFormat="1" applyFont="1" applyBorder="1" applyAlignment="1">
      <alignment horizontal="center"/>
    </xf>
    <xf numFmtId="172" fontId="3" fillId="0" borderId="3" xfId="15" applyNumberFormat="1" applyFont="1" applyBorder="1" applyAlignment="1">
      <alignment horizontal="center"/>
    </xf>
    <xf numFmtId="172" fontId="3" fillId="0" borderId="0" xfId="15" applyNumberFormat="1" applyFont="1" applyBorder="1" applyAlignment="1">
      <alignment/>
    </xf>
    <xf numFmtId="16" fontId="3" fillId="0" borderId="0" xfId="21" applyNumberFormat="1" applyFont="1" applyAlignment="1">
      <alignment horizontal="center"/>
      <protection/>
    </xf>
    <xf numFmtId="172" fontId="4" fillId="0" borderId="0" xfId="15" applyNumberFormat="1" applyFont="1" applyAlignment="1">
      <alignment/>
    </xf>
    <xf numFmtId="172" fontId="3" fillId="0" borderId="4" xfId="15" applyNumberFormat="1" applyFont="1" applyBorder="1" applyAlignment="1">
      <alignment/>
    </xf>
    <xf numFmtId="172" fontId="3" fillId="0" borderId="5" xfId="15" applyNumberFormat="1" applyFont="1" applyBorder="1" applyAlignment="1">
      <alignment/>
    </xf>
    <xf numFmtId="172" fontId="3" fillId="0" borderId="6" xfId="15" applyNumberFormat="1" applyFont="1" applyBorder="1" applyAlignment="1">
      <alignment/>
    </xf>
    <xf numFmtId="172" fontId="4" fillId="0" borderId="0" xfId="15" applyNumberFormat="1" applyFont="1" applyBorder="1" applyAlignment="1">
      <alignment/>
    </xf>
    <xf numFmtId="172" fontId="3" fillId="0" borderId="1" xfId="15" applyNumberFormat="1" applyFont="1" applyBorder="1" applyAlignment="1">
      <alignment/>
    </xf>
    <xf numFmtId="172" fontId="3" fillId="0" borderId="0" xfId="15" applyNumberFormat="1" applyFont="1" applyAlignment="1">
      <alignment horizontal="right"/>
    </xf>
    <xf numFmtId="172" fontId="3" fillId="0" borderId="3" xfId="15" applyNumberFormat="1" applyFont="1" applyBorder="1" applyAlignment="1">
      <alignment/>
    </xf>
    <xf numFmtId="0" fontId="3" fillId="0" borderId="0" xfId="21" applyFont="1" applyAlignment="1">
      <alignment horizontal="right"/>
      <protection/>
    </xf>
    <xf numFmtId="172" fontId="4" fillId="0" borderId="0" xfId="21" applyNumberFormat="1" applyFont="1">
      <alignment/>
      <protection/>
    </xf>
    <xf numFmtId="172" fontId="3" fillId="0" borderId="0" xfId="21" applyNumberFormat="1" applyFont="1" applyAlignment="1">
      <alignment horizontal="center"/>
      <protection/>
    </xf>
    <xf numFmtId="173" fontId="3" fillId="0" borderId="0" xfId="21" applyNumberFormat="1" applyFont="1" applyAlignment="1">
      <alignment horizontal="center"/>
      <protection/>
    </xf>
    <xf numFmtId="172" fontId="3" fillId="0" borderId="0" xfId="21" applyNumberFormat="1" applyFont="1">
      <alignment/>
      <protection/>
    </xf>
    <xf numFmtId="171" fontId="3" fillId="0" borderId="0" xfId="15" applyFont="1" applyAlignment="1">
      <alignment horizontal="center"/>
    </xf>
    <xf numFmtId="171" fontId="3" fillId="0" borderId="0" xfId="21" applyNumberFormat="1" applyFont="1" applyAlignment="1">
      <alignment horizontal="center"/>
      <protection/>
    </xf>
    <xf numFmtId="171" fontId="3" fillId="0" borderId="0" xfId="21" applyNumberFormat="1" applyFont="1">
      <alignment/>
      <protection/>
    </xf>
    <xf numFmtId="0" fontId="5" fillId="0" borderId="0" xfId="21" applyFont="1" applyAlignment="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0" fontId="3" fillId="0" borderId="0" xfId="21" applyFont="1" applyBorder="1">
      <alignment/>
      <protection/>
    </xf>
    <xf numFmtId="0" fontId="4" fillId="0" borderId="0" xfId="21" applyFont="1" applyAlignment="1">
      <alignment horizontal="left"/>
      <protection/>
    </xf>
    <xf numFmtId="0" fontId="5" fillId="0" borderId="0" xfId="21" applyFont="1" applyAlignment="1">
      <alignment horizontal="left"/>
      <protection/>
    </xf>
    <xf numFmtId="0" fontId="4" fillId="0" borderId="0" xfId="21" applyFont="1" applyAlignment="1" quotePrefix="1">
      <alignment horizontal="left"/>
      <protection/>
    </xf>
    <xf numFmtId="0" fontId="4" fillId="0" borderId="0" xfId="21" applyFont="1" applyFill="1">
      <alignment/>
      <protection/>
    </xf>
    <xf numFmtId="169" fontId="3" fillId="0" borderId="0" xfId="21" applyNumberFormat="1" applyFont="1" applyFill="1">
      <alignment/>
      <protection/>
    </xf>
    <xf numFmtId="169" fontId="3" fillId="0" borderId="0" xfId="21" applyNumberFormat="1" applyFont="1" applyFill="1" applyBorder="1">
      <alignment/>
      <protection/>
    </xf>
    <xf numFmtId="169" fontId="3" fillId="0" borderId="1" xfId="21" applyNumberFormat="1" applyFont="1" applyFill="1" applyBorder="1">
      <alignment/>
      <protection/>
    </xf>
    <xf numFmtId="15" fontId="3" fillId="0" borderId="0" xfId="21" applyNumberFormat="1" applyFont="1" applyAlignment="1">
      <alignment horizontal="center"/>
      <protection/>
    </xf>
    <xf numFmtId="15" fontId="3" fillId="0" borderId="0" xfId="21" applyNumberFormat="1" applyFont="1" applyAlignment="1" quotePrefix="1">
      <alignment horizontal="center"/>
      <protection/>
    </xf>
    <xf numFmtId="40" fontId="3" fillId="0" borderId="0" xfId="15" applyNumberFormat="1" applyFont="1" applyFill="1" applyBorder="1" applyAlignment="1">
      <alignment/>
    </xf>
    <xf numFmtId="172" fontId="3" fillId="0" borderId="2" xfId="15" applyNumberFormat="1" applyFont="1" applyFill="1" applyBorder="1" applyAlignment="1">
      <alignment/>
    </xf>
    <xf numFmtId="172" fontId="3" fillId="0" borderId="1" xfId="15" applyNumberFormat="1" applyFont="1" applyFill="1" applyBorder="1" applyAlignment="1">
      <alignment/>
    </xf>
    <xf numFmtId="172" fontId="3" fillId="0" borderId="0" xfId="15" applyNumberFormat="1" applyFont="1" applyAlignment="1">
      <alignment horizontal="justify"/>
    </xf>
    <xf numFmtId="0" fontId="3" fillId="0" borderId="0" xfId="21" applyFont="1" applyAlignment="1">
      <alignment horizontal="left"/>
      <protection/>
    </xf>
    <xf numFmtId="172" fontId="3" fillId="0" borderId="0" xfId="15" applyNumberFormat="1" applyFont="1" applyAlignment="1">
      <alignment/>
    </xf>
    <xf numFmtId="38" fontId="3" fillId="0" borderId="0" xfId="15" applyNumberFormat="1" applyFont="1" applyFill="1" applyBorder="1" applyAlignment="1">
      <alignment/>
    </xf>
    <xf numFmtId="38" fontId="3" fillId="0" borderId="1" xfId="15" applyNumberFormat="1" applyFont="1" applyFill="1" applyBorder="1" applyAlignment="1">
      <alignment/>
    </xf>
    <xf numFmtId="172" fontId="4" fillId="0" borderId="0" xfId="15" applyNumberFormat="1" applyFont="1" applyAlignment="1">
      <alignment horizontal="center"/>
    </xf>
    <xf numFmtId="0" fontId="4" fillId="0" borderId="0" xfId="21" applyFont="1" applyAlignment="1">
      <alignment horizontal="center"/>
      <protection/>
    </xf>
    <xf numFmtId="172" fontId="3" fillId="0" borderId="0" xfId="15" applyNumberFormat="1" applyFont="1" applyBorder="1" applyAlignment="1">
      <alignment/>
    </xf>
    <xf numFmtId="172" fontId="4" fillId="0" borderId="0" xfId="15" applyNumberFormat="1" applyFont="1" applyBorder="1" applyAlignment="1">
      <alignment/>
    </xf>
    <xf numFmtId="172" fontId="4" fillId="0" borderId="0" xfId="15" applyNumberFormat="1" applyFont="1" applyAlignment="1">
      <alignment/>
    </xf>
    <xf numFmtId="0" fontId="3" fillId="0" borderId="0" xfId="15" applyNumberFormat="1" applyFont="1" applyBorder="1" applyAlignment="1">
      <alignment horizontal="center"/>
    </xf>
    <xf numFmtId="0" fontId="7" fillId="0" borderId="0" xfId="21" applyFont="1">
      <alignment/>
      <protection/>
    </xf>
    <xf numFmtId="0" fontId="7" fillId="0" borderId="0" xfId="21" applyFont="1" applyAlignment="1">
      <alignment horizontal="center"/>
      <protection/>
    </xf>
    <xf numFmtId="0" fontId="8" fillId="0" borderId="0" xfId="21" applyFont="1">
      <alignment/>
      <protection/>
    </xf>
    <xf numFmtId="15" fontId="7" fillId="0" borderId="0" xfId="21" applyNumberFormat="1" applyFont="1" applyAlignment="1">
      <alignment horizontal="center"/>
      <protection/>
    </xf>
    <xf numFmtId="15" fontId="7" fillId="0" borderId="0" xfId="21" applyNumberFormat="1" applyFont="1" applyAlignment="1" quotePrefix="1">
      <alignment horizontal="center"/>
      <protection/>
    </xf>
    <xf numFmtId="0" fontId="9" fillId="0" borderId="0" xfId="21" applyFont="1" applyAlignment="1">
      <alignment horizontal="center"/>
      <protection/>
    </xf>
    <xf numFmtId="169" fontId="9" fillId="0" borderId="7" xfId="21" applyNumberFormat="1" applyFont="1" applyBorder="1" applyAlignment="1">
      <alignment horizontal="center"/>
      <protection/>
    </xf>
    <xf numFmtId="169" fontId="7" fillId="0" borderId="0" xfId="21" applyNumberFormat="1" applyFont="1">
      <alignment/>
      <protection/>
    </xf>
    <xf numFmtId="174" fontId="9" fillId="0" borderId="0" xfId="21" applyNumberFormat="1" applyFont="1" applyBorder="1" applyAlignment="1">
      <alignment horizontal="center"/>
      <protection/>
    </xf>
    <xf numFmtId="0" fontId="7" fillId="0" borderId="0" xfId="21" applyFont="1" quotePrefix="1">
      <alignment/>
      <protection/>
    </xf>
    <xf numFmtId="169" fontId="9" fillId="0" borderId="0" xfId="21" applyNumberFormat="1" applyFont="1" applyAlignment="1">
      <alignment horizontal="center"/>
      <protection/>
    </xf>
    <xf numFmtId="171" fontId="7" fillId="0" borderId="0" xfId="21" applyNumberFormat="1" applyFont="1">
      <alignment/>
      <protection/>
    </xf>
    <xf numFmtId="172" fontId="7" fillId="0" borderId="0" xfId="15" applyNumberFormat="1" applyFont="1" applyAlignment="1">
      <alignment/>
    </xf>
    <xf numFmtId="172" fontId="7" fillId="0" borderId="0" xfId="15" applyNumberFormat="1" applyFont="1" applyAlignment="1">
      <alignment horizontal="center"/>
    </xf>
    <xf numFmtId="171" fontId="7" fillId="0" borderId="0" xfId="15" applyFont="1" applyFill="1" applyBorder="1" applyAlignment="1">
      <alignment/>
    </xf>
    <xf numFmtId="172" fontId="7" fillId="0" borderId="0" xfId="15" applyNumberFormat="1" applyFont="1" applyFill="1" applyAlignment="1">
      <alignment/>
    </xf>
    <xf numFmtId="0" fontId="3" fillId="0" borderId="0" xfId="21" applyFont="1" applyAlignment="1">
      <alignment vertical="top" wrapText="1"/>
      <protection/>
    </xf>
    <xf numFmtId="172" fontId="0" fillId="0" borderId="0" xfId="0" applyNumberFormat="1" applyAlignment="1">
      <alignment/>
    </xf>
    <xf numFmtId="172" fontId="3" fillId="0" borderId="5" xfId="15" applyNumberFormat="1" applyFont="1" applyBorder="1" applyAlignment="1">
      <alignment horizontal="center"/>
    </xf>
    <xf numFmtId="172" fontId="3" fillId="0" borderId="8" xfId="15" applyNumberFormat="1" applyFont="1" applyBorder="1" applyAlignment="1">
      <alignment horizontal="center"/>
    </xf>
    <xf numFmtId="3" fontId="3" fillId="0" borderId="0" xfId="21" applyNumberFormat="1" applyFont="1" applyAlignment="1">
      <alignment horizontal="center" vertical="top" wrapText="1"/>
      <protection/>
    </xf>
    <xf numFmtId="3" fontId="3" fillId="0" borderId="0" xfId="21" applyNumberFormat="1" applyFont="1" applyAlignment="1">
      <alignment horizontal="center"/>
      <protection/>
    </xf>
    <xf numFmtId="3" fontId="3" fillId="0" borderId="0" xfId="21" applyNumberFormat="1" applyFont="1" applyBorder="1" applyAlignment="1">
      <alignment horizontal="center" vertical="top" wrapText="1"/>
      <protection/>
    </xf>
    <xf numFmtId="3" fontId="3" fillId="0" borderId="0" xfId="21" applyNumberFormat="1" applyFont="1">
      <alignment/>
      <protection/>
    </xf>
    <xf numFmtId="2" fontId="7" fillId="0" borderId="0" xfId="15" applyNumberFormat="1" applyFont="1" applyBorder="1" applyAlignment="1">
      <alignment horizontal="center"/>
    </xf>
    <xf numFmtId="2" fontId="7" fillId="0" borderId="0" xfId="15" applyNumberFormat="1" applyFont="1" applyFill="1" applyBorder="1" applyAlignment="1">
      <alignment horizontal="center"/>
    </xf>
    <xf numFmtId="2" fontId="10" fillId="0" borderId="0" xfId="0" applyNumberFormat="1" applyFont="1" applyAlignment="1">
      <alignment/>
    </xf>
    <xf numFmtId="169" fontId="3" fillId="0" borderId="0" xfId="16" applyFont="1" applyAlignment="1">
      <alignment/>
    </xf>
    <xf numFmtId="172" fontId="3" fillId="0" borderId="6" xfId="15" applyNumberFormat="1" applyFont="1" applyBorder="1" applyAlignment="1">
      <alignment horizontal="center" wrapText="1"/>
    </xf>
    <xf numFmtId="172" fontId="3" fillId="0" borderId="0" xfId="15" applyNumberFormat="1" applyFont="1" applyBorder="1" applyAlignment="1">
      <alignment horizontal="center" wrapText="1"/>
    </xf>
    <xf numFmtId="0" fontId="3" fillId="0" borderId="0" xfId="21" applyFont="1" quotePrefix="1">
      <alignment/>
      <protection/>
    </xf>
    <xf numFmtId="0" fontId="12" fillId="0" borderId="0" xfId="0" applyFont="1" applyAlignment="1">
      <alignment horizontal="justify" vertical="top"/>
    </xf>
    <xf numFmtId="0" fontId="12" fillId="0" borderId="0" xfId="0" applyFont="1" applyAlignment="1">
      <alignment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justify" vertical="top"/>
    </xf>
    <xf numFmtId="0" fontId="3" fillId="0" borderId="0" xfId="0" applyFont="1" applyAlignment="1">
      <alignment/>
    </xf>
    <xf numFmtId="0" fontId="4" fillId="0" borderId="0" xfId="21" applyFont="1" applyFill="1" applyAlignment="1" quotePrefix="1">
      <alignment horizontal="left"/>
      <protection/>
    </xf>
    <xf numFmtId="0" fontId="4" fillId="0" borderId="0" xfId="21" applyFont="1" applyFill="1" applyAlignment="1">
      <alignment horizontal="left"/>
      <protection/>
    </xf>
    <xf numFmtId="169" fontId="7" fillId="0" borderId="7" xfId="21" applyNumberFormat="1" applyFont="1" applyBorder="1" applyAlignment="1">
      <alignment horizontal="center"/>
      <protection/>
    </xf>
    <xf numFmtId="169" fontId="3" fillId="0" borderId="7" xfId="16" applyFont="1" applyBorder="1" applyAlignment="1">
      <alignment horizontal="center"/>
    </xf>
    <xf numFmtId="0" fontId="3" fillId="0" borderId="0" xfId="21" applyFont="1" applyFill="1" applyAlignment="1">
      <alignment horizontal="left" vertical="top" wrapText="1"/>
      <protection/>
    </xf>
    <xf numFmtId="0" fontId="4" fillId="0" borderId="0" xfId="21" applyFont="1" applyFill="1" applyAlignment="1">
      <alignment horizontal="left" vertical="top" wrapText="1"/>
      <protection/>
    </xf>
    <xf numFmtId="0" fontId="3" fillId="0" borderId="0" xfId="21" applyFont="1" applyFill="1" applyAlignment="1">
      <alignment horizontal="center" vertical="center" wrapText="1"/>
      <protection/>
    </xf>
    <xf numFmtId="0" fontId="3" fillId="0" borderId="0" xfId="21" applyFont="1" applyFill="1" applyAlignment="1">
      <alignment horizontal="center" vertical="top" wrapText="1"/>
      <protection/>
    </xf>
    <xf numFmtId="0" fontId="4" fillId="0" borderId="0" xfId="21" applyFont="1" applyFill="1" applyAlignment="1">
      <alignment horizontal="center" vertical="top" wrapText="1"/>
      <protection/>
    </xf>
    <xf numFmtId="0" fontId="3" fillId="0" borderId="0" xfId="21" applyFont="1" applyFill="1" applyAlignment="1">
      <alignment vertical="top" wrapText="1"/>
      <protection/>
    </xf>
    <xf numFmtId="3" fontId="3" fillId="0" borderId="0" xfId="21" applyNumberFormat="1" applyFont="1" applyFill="1" applyAlignment="1">
      <alignment horizontal="center" vertical="top" wrapText="1"/>
      <protection/>
    </xf>
    <xf numFmtId="171" fontId="7" fillId="0" borderId="0" xfId="15" applyFont="1" applyAlignment="1">
      <alignment/>
    </xf>
    <xf numFmtId="171" fontId="9" fillId="0" borderId="0" xfId="15" applyFont="1" applyBorder="1" applyAlignment="1">
      <alignment horizontal="center"/>
    </xf>
    <xf numFmtId="0" fontId="0" fillId="0" borderId="0" xfId="0" applyAlignment="1">
      <alignment wrapText="1"/>
    </xf>
    <xf numFmtId="0" fontId="3" fillId="0" borderId="0" xfId="21" applyFont="1" applyAlignment="1">
      <alignment wrapText="1"/>
      <protection/>
    </xf>
    <xf numFmtId="171" fontId="7" fillId="0" borderId="0" xfId="15" applyNumberFormat="1" applyFont="1" applyAlignment="1">
      <alignment/>
    </xf>
    <xf numFmtId="171" fontId="7" fillId="0" borderId="0" xfId="15" applyNumberFormat="1" applyFont="1" applyAlignment="1">
      <alignment horizontal="center"/>
    </xf>
    <xf numFmtId="171" fontId="7" fillId="0" borderId="0" xfId="21" applyNumberFormat="1" applyFont="1" applyAlignment="1">
      <alignment horizontal="center"/>
      <protection/>
    </xf>
    <xf numFmtId="171" fontId="7" fillId="0" borderId="0" xfId="15" applyFont="1" applyFill="1" applyBorder="1" applyAlignment="1">
      <alignment horizontal="center"/>
    </xf>
    <xf numFmtId="169" fontId="9" fillId="0" borderId="0" xfId="21" applyNumberFormat="1" applyFont="1" applyBorder="1" applyAlignment="1">
      <alignment horizontal="center"/>
      <protection/>
    </xf>
    <xf numFmtId="169" fontId="7" fillId="0" borderId="0" xfId="21" applyNumberFormat="1" applyFont="1" applyBorder="1" applyAlignment="1">
      <alignment horizontal="center"/>
      <protection/>
    </xf>
    <xf numFmtId="171" fontId="7" fillId="0" borderId="0" xfId="15" applyFont="1" applyAlignment="1">
      <alignment horizontal="center"/>
    </xf>
    <xf numFmtId="0" fontId="3" fillId="0" borderId="0" xfId="0" applyNumberFormat="1" applyFont="1" applyAlignment="1">
      <alignment vertical="top" wrapText="1"/>
    </xf>
    <xf numFmtId="0" fontId="3" fillId="0" borderId="0" xfId="21" applyFont="1" applyFill="1" applyAlignment="1">
      <alignment horizontal="left" wrapText="1"/>
      <protection/>
    </xf>
    <xf numFmtId="0" fontId="3" fillId="0" borderId="0" xfId="21" applyFont="1" applyAlignment="1">
      <alignment horizontal="left" vertical="top" wrapText="1"/>
      <protection/>
    </xf>
    <xf numFmtId="0" fontId="3" fillId="0" borderId="0" xfId="21" applyFont="1" applyAlignment="1">
      <alignment horizontal="center" wrapText="1"/>
      <protection/>
    </xf>
    <xf numFmtId="3" fontId="3" fillId="0" borderId="0" xfId="21" applyNumberFormat="1" applyFont="1" applyFill="1" applyAlignment="1">
      <alignment horizontal="right" vertical="top" wrapText="1"/>
      <protection/>
    </xf>
    <xf numFmtId="0" fontId="0" fillId="0" borderId="0" xfId="0" applyAlignment="1">
      <alignment horizontal="right"/>
    </xf>
    <xf numFmtId="169" fontId="15" fillId="0" borderId="0" xfId="21" applyNumberFormat="1" applyFont="1" applyFill="1" applyBorder="1" applyAlignment="1">
      <alignment horizontal="right"/>
      <protection/>
    </xf>
    <xf numFmtId="172" fontId="3" fillId="0" borderId="0" xfId="15" applyNumberFormat="1" applyFont="1" applyFill="1" applyAlignment="1">
      <alignment horizontal="right" vertical="top" wrapText="1"/>
    </xf>
    <xf numFmtId="3" fontId="3" fillId="0" borderId="8" xfId="21" applyNumberFormat="1" applyFont="1" applyFill="1" applyBorder="1" applyAlignment="1">
      <alignment horizontal="right" vertical="top" wrapText="1"/>
      <protection/>
    </xf>
    <xf numFmtId="172" fontId="3" fillId="0" borderId="8" xfId="15" applyNumberFormat="1" applyFont="1" applyFill="1" applyBorder="1" applyAlignment="1">
      <alignment horizontal="right" vertical="top" wrapText="1"/>
    </xf>
    <xf numFmtId="37" fontId="3" fillId="0" borderId="0" xfId="21" applyNumberFormat="1" applyFont="1" applyFill="1" applyAlignment="1">
      <alignment horizontal="right" vertical="top" wrapText="1"/>
      <protection/>
    </xf>
    <xf numFmtId="37" fontId="3" fillId="0" borderId="8" xfId="21" applyNumberFormat="1" applyFont="1" applyFill="1" applyBorder="1" applyAlignment="1">
      <alignment horizontal="right" vertical="top" wrapText="1"/>
      <protection/>
    </xf>
    <xf numFmtId="0" fontId="3" fillId="0" borderId="8" xfId="21" applyFont="1" applyBorder="1">
      <alignment/>
      <protection/>
    </xf>
    <xf numFmtId="171" fontId="3" fillId="0" borderId="0" xfId="15" applyFont="1" applyAlignment="1">
      <alignment/>
    </xf>
    <xf numFmtId="171" fontId="3" fillId="0" borderId="1" xfId="21" applyNumberFormat="1" applyFont="1" applyBorder="1">
      <alignment/>
      <protection/>
    </xf>
    <xf numFmtId="172" fontId="3" fillId="0" borderId="0" xfId="15" applyNumberFormat="1" applyFont="1" applyFill="1" applyBorder="1" applyAlignment="1">
      <alignment horizontal="center"/>
    </xf>
    <xf numFmtId="171" fontId="3" fillId="0" borderId="0" xfId="15" applyNumberFormat="1" applyFont="1" applyAlignment="1">
      <alignment horizontal="center"/>
    </xf>
    <xf numFmtId="0" fontId="4" fillId="0" borderId="0" xfId="0" applyFont="1" applyAlignment="1">
      <alignment vertical="top"/>
    </xf>
    <xf numFmtId="0" fontId="13" fillId="0" borderId="0" xfId="0" applyFont="1" applyAlignment="1">
      <alignment/>
    </xf>
    <xf numFmtId="0" fontId="13" fillId="0" borderId="9" xfId="0" applyFont="1" applyBorder="1" applyAlignment="1">
      <alignment horizontal="center"/>
    </xf>
    <xf numFmtId="14" fontId="13" fillId="0" borderId="9" xfId="0" applyNumberFormat="1" applyFont="1" applyBorder="1" applyAlignment="1">
      <alignment horizontal="center"/>
    </xf>
    <xf numFmtId="169" fontId="0" fillId="0" borderId="9" xfId="16" applyBorder="1" applyAlignment="1">
      <alignment/>
    </xf>
    <xf numFmtId="171" fontId="0" fillId="0" borderId="9" xfId="15" applyBorder="1" applyAlignment="1">
      <alignment/>
    </xf>
    <xf numFmtId="169" fontId="0" fillId="0" borderId="10" xfId="16" applyBorder="1" applyAlignment="1">
      <alignment/>
    </xf>
    <xf numFmtId="0" fontId="0" fillId="0" borderId="11" xfId="0" applyBorder="1" applyAlignment="1">
      <alignment/>
    </xf>
    <xf numFmtId="0" fontId="0" fillId="0" borderId="12" xfId="0" applyBorder="1" applyAlignment="1">
      <alignment/>
    </xf>
    <xf numFmtId="169" fontId="13" fillId="0" borderId="0" xfId="16" applyFont="1" applyBorder="1" applyAlignment="1">
      <alignment horizontal="center"/>
    </xf>
    <xf numFmtId="171" fontId="0" fillId="0" borderId="0" xfId="15" applyBorder="1" applyAlignment="1">
      <alignment/>
    </xf>
    <xf numFmtId="0" fontId="0" fillId="0" borderId="13" xfId="0" applyBorder="1" applyAlignment="1">
      <alignment/>
    </xf>
    <xf numFmtId="0" fontId="0" fillId="0" borderId="2" xfId="0" applyBorder="1" applyAlignment="1">
      <alignment/>
    </xf>
    <xf numFmtId="0" fontId="13" fillId="0" borderId="0" xfId="0" applyFont="1" applyBorder="1" applyAlignment="1">
      <alignment horizontal="center"/>
    </xf>
    <xf numFmtId="0" fontId="0" fillId="0" borderId="0" xfId="0" applyBorder="1" applyAlignment="1">
      <alignment/>
    </xf>
    <xf numFmtId="169" fontId="0" fillId="0" borderId="0" xfId="16" applyBorder="1" applyAlignment="1">
      <alignment/>
    </xf>
    <xf numFmtId="169" fontId="0" fillId="0" borderId="2" xfId="16" applyBorder="1" applyAlignment="1">
      <alignment/>
    </xf>
    <xf numFmtId="0" fontId="13" fillId="0" borderId="0" xfId="0" applyFont="1" applyBorder="1" applyAlignment="1">
      <alignment/>
    </xf>
    <xf numFmtId="14" fontId="13" fillId="0" borderId="0" xfId="0" applyNumberFormat="1" applyFont="1" applyBorder="1" applyAlignment="1">
      <alignment horizontal="center"/>
    </xf>
    <xf numFmtId="169" fontId="13" fillId="0" borderId="0" xfId="16" applyFont="1" applyBorder="1" applyAlignment="1">
      <alignment/>
    </xf>
    <xf numFmtId="0" fontId="0" fillId="0" borderId="3" xfId="0" applyBorder="1" applyAlignment="1">
      <alignment/>
    </xf>
    <xf numFmtId="171" fontId="0" fillId="0" borderId="2" xfId="15" applyBorder="1" applyAlignment="1">
      <alignment/>
    </xf>
    <xf numFmtId="9" fontId="0" fillId="0" borderId="0" xfId="22" applyBorder="1" applyAlignment="1">
      <alignment/>
    </xf>
    <xf numFmtId="9" fontId="0" fillId="0" borderId="9" xfId="22" applyBorder="1" applyAlignment="1">
      <alignment/>
    </xf>
    <xf numFmtId="0" fontId="3" fillId="0" borderId="0" xfId="0" applyFont="1" applyAlignment="1">
      <alignment horizontal="left" vertical="top"/>
    </xf>
    <xf numFmtId="0" fontId="13" fillId="0" borderId="0" xfId="0" applyFont="1" applyAlignment="1">
      <alignment horizontal="center"/>
    </xf>
    <xf numFmtId="0" fontId="14" fillId="0" borderId="0" xfId="0" applyFont="1" applyAlignment="1">
      <alignment horizontal="center"/>
    </xf>
    <xf numFmtId="0" fontId="0" fillId="0" borderId="0" xfId="0" applyFont="1" applyAlignment="1">
      <alignment horizontal="center"/>
    </xf>
    <xf numFmtId="0" fontId="3" fillId="0" borderId="0" xfId="21" applyFont="1" applyAlignment="1">
      <alignment horizontal="center"/>
      <protection/>
    </xf>
    <xf numFmtId="172" fontId="3" fillId="0" borderId="0" xfId="15" applyNumberFormat="1" applyFont="1" applyAlignment="1">
      <alignment horizontal="left" wrapText="1"/>
    </xf>
    <xf numFmtId="0" fontId="0" fillId="0" borderId="0" xfId="0" applyAlignment="1">
      <alignment horizontal="left" wrapText="1"/>
    </xf>
    <xf numFmtId="172" fontId="3" fillId="0" borderId="0" xfId="15" applyNumberFormat="1" applyFont="1" applyAlignment="1">
      <alignment wrapText="1"/>
    </xf>
    <xf numFmtId="0" fontId="0" fillId="0" borderId="0" xfId="0" applyAlignment="1">
      <alignment wrapText="1"/>
    </xf>
    <xf numFmtId="172" fontId="3" fillId="0" borderId="14" xfId="15" applyNumberFormat="1" applyFont="1" applyBorder="1" applyAlignment="1">
      <alignment horizontal="center" wrapText="1"/>
    </xf>
    <xf numFmtId="172" fontId="3" fillId="0" borderId="15" xfId="15" applyNumberFormat="1" applyFont="1" applyBorder="1" applyAlignment="1">
      <alignment horizontal="center" wrapText="1"/>
    </xf>
    <xf numFmtId="172" fontId="3" fillId="0" borderId="14" xfId="15" applyNumberFormat="1" applyFont="1" applyBorder="1" applyAlignment="1">
      <alignment horizontal="center"/>
    </xf>
    <xf numFmtId="172" fontId="3" fillId="0" borderId="15" xfId="15" applyNumberFormat="1" applyFont="1" applyBorder="1" applyAlignment="1">
      <alignment horizontal="center"/>
    </xf>
    <xf numFmtId="0" fontId="3" fillId="0" borderId="0" xfId="21" applyFont="1" applyFill="1" applyAlignment="1">
      <alignment horizontal="left" wrapText="1"/>
      <protection/>
    </xf>
    <xf numFmtId="0" fontId="3" fillId="0" borderId="0" xfId="21" applyFont="1" applyAlignment="1">
      <alignment horizontal="left" wrapText="1"/>
      <protection/>
    </xf>
    <xf numFmtId="0" fontId="3" fillId="0" borderId="0" xfId="21" applyFont="1" applyAlignment="1">
      <alignment horizontal="left" vertical="top" wrapText="1"/>
      <protection/>
    </xf>
    <xf numFmtId="0" fontId="3" fillId="0" borderId="0" xfId="0" applyFont="1" applyAlignment="1">
      <alignment horizontal="left" vertical="top" wrapText="1"/>
    </xf>
    <xf numFmtId="0" fontId="3" fillId="0" borderId="0" xfId="0" applyNumberFormat="1" applyFont="1" applyAlignment="1">
      <alignment horizontal="left" vertical="top" wrapText="1"/>
    </xf>
    <xf numFmtId="0" fontId="3" fillId="0" borderId="0" xfId="21" applyFont="1" applyFill="1" applyAlignment="1">
      <alignment horizontal="left" vertical="top" wrapText="1"/>
      <protection/>
    </xf>
    <xf numFmtId="0" fontId="3" fillId="0" borderId="0" xfId="21" applyFont="1" applyFill="1" applyAlignment="1">
      <alignment horizontal="left" vertical="center" wrapText="1"/>
      <protection/>
    </xf>
    <xf numFmtId="0" fontId="3" fillId="0" borderId="0" xfId="21" applyFont="1" applyFill="1" applyAlignment="1">
      <alignment horizontal="center" vertical="top" wrapText="1"/>
      <protection/>
    </xf>
    <xf numFmtId="0" fontId="4" fillId="0" borderId="0" xfId="21" applyFont="1" applyAlignment="1">
      <alignment horizontal="left" vertical="top" wrapText="1"/>
      <protection/>
    </xf>
    <xf numFmtId="0" fontId="3" fillId="0" borderId="0" xfId="0" applyFont="1" applyAlignment="1">
      <alignment vertical="top" wrapText="1"/>
    </xf>
    <xf numFmtId="0" fontId="3" fillId="0" borderId="0" xfId="0" applyFont="1" applyAlignment="1">
      <alignment horizontal="left" vertical="top"/>
    </xf>
    <xf numFmtId="0" fontId="13" fillId="0" borderId="3" xfId="0" applyFont="1" applyBorder="1" applyAlignment="1">
      <alignment horizontal="center"/>
    </xf>
    <xf numFmtId="0" fontId="13" fillId="0" borderId="16"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57</xdr:row>
      <xdr:rowOff>47625</xdr:rowOff>
    </xdr:from>
    <xdr:ext cx="76200" cy="200025"/>
    <xdr:sp>
      <xdr:nvSpPr>
        <xdr:cNvPr id="1" name="TextBox 2"/>
        <xdr:cNvSpPr txBox="1">
          <a:spLocks noChangeArrowheads="1"/>
        </xdr:cNvSpPr>
      </xdr:nvSpPr>
      <xdr:spPr>
        <a:xfrm>
          <a:off x="3314700" y="9448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53</xdr:row>
      <xdr:rowOff>0</xdr:rowOff>
    </xdr:from>
    <xdr:to>
      <xdr:col>8</xdr:col>
      <xdr:colOff>657225</xdr:colOff>
      <xdr:row>53</xdr:row>
      <xdr:rowOff>0</xdr:rowOff>
    </xdr:to>
    <xdr:sp>
      <xdr:nvSpPr>
        <xdr:cNvPr id="2" name="TextBox 3"/>
        <xdr:cNvSpPr txBox="1">
          <a:spLocks noChangeArrowheads="1"/>
        </xdr:cNvSpPr>
      </xdr:nvSpPr>
      <xdr:spPr>
        <a:xfrm>
          <a:off x="9525" y="8420100"/>
          <a:ext cx="63817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66</xdr:row>
      <xdr:rowOff>47625</xdr:rowOff>
    </xdr:from>
    <xdr:ext cx="76200" cy="200025"/>
    <xdr:sp>
      <xdr:nvSpPr>
        <xdr:cNvPr id="1" name="TextBox 2"/>
        <xdr:cNvSpPr txBox="1">
          <a:spLocks noChangeArrowheads="1"/>
        </xdr:cNvSpPr>
      </xdr:nvSpPr>
      <xdr:spPr>
        <a:xfrm>
          <a:off x="4752975" y="11353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57150</xdr:colOff>
      <xdr:row>59</xdr:row>
      <xdr:rowOff>0</xdr:rowOff>
    </xdr:from>
    <xdr:to>
      <xdr:col>6</xdr:col>
      <xdr:colOff>114300</xdr:colOff>
      <xdr:row>59</xdr:row>
      <xdr:rowOff>0</xdr:rowOff>
    </xdr:to>
    <xdr:sp>
      <xdr:nvSpPr>
        <xdr:cNvPr id="2" name="TextBox 6"/>
        <xdr:cNvSpPr txBox="1">
          <a:spLocks noChangeArrowheads="1"/>
        </xdr:cNvSpPr>
      </xdr:nvSpPr>
      <xdr:spPr>
        <a:xfrm>
          <a:off x="57150" y="9677400"/>
          <a:ext cx="6381750" cy="0"/>
        </a:xfrm>
        <a:prstGeom prst="rect">
          <a:avLst/>
        </a:prstGeom>
        <a:solidFill>
          <a:srgbClr val="FFFFFF"/>
        </a:solidFill>
        <a:ln w="9525" cmpd="sng">
          <a:noFill/>
        </a:ln>
      </xdr:spPr>
      <xdr:txBody>
        <a:bodyPr vertOverflow="clip" wrap="square"/>
        <a:p>
          <a:pPr algn="l">
            <a:defRPr/>
          </a:pPr>
          <a:r>
            <a:rPr lang="en-US" cap="none" sz="1000" b="0" i="0" u="none" baseline="0"/>
            <a:t>Advance Information Marketing Berhad is to be listed on the 18th April 2006 on the MESDAQ Market of Bursa Malaysia Securities Berhad. As such, there are no comparative figures presented as these consolidated financial statements are drawn up for the first time.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50</xdr:row>
      <xdr:rowOff>47625</xdr:rowOff>
    </xdr:from>
    <xdr:ext cx="76200" cy="200025"/>
    <xdr:sp>
      <xdr:nvSpPr>
        <xdr:cNvPr id="1" name="TextBox 2"/>
        <xdr:cNvSpPr txBox="1">
          <a:spLocks noChangeArrowheads="1"/>
        </xdr:cNvSpPr>
      </xdr:nvSpPr>
      <xdr:spPr>
        <a:xfrm>
          <a:off x="3028950" y="8582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66675</xdr:rowOff>
    </xdr:from>
    <xdr:to>
      <xdr:col>8</xdr:col>
      <xdr:colOff>1076325</xdr:colOff>
      <xdr:row>27</xdr:row>
      <xdr:rowOff>85725</xdr:rowOff>
    </xdr:to>
    <xdr:sp>
      <xdr:nvSpPr>
        <xdr:cNvPr id="1" name="Text 18"/>
        <xdr:cNvSpPr txBox="1">
          <a:spLocks noChangeArrowheads="1"/>
        </xdr:cNvSpPr>
      </xdr:nvSpPr>
      <xdr:spPr>
        <a:xfrm>
          <a:off x="314325" y="4114800"/>
          <a:ext cx="6286500" cy="3429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reports on the financial statements of the Company and its subsidiaries for the  financial year ended 31 December 2005 were not subjected to any qualification.</a:t>
          </a:r>
        </a:p>
      </xdr:txBody>
    </xdr:sp>
    <xdr:clientData/>
  </xdr:twoCellAnchor>
  <xdr:twoCellAnchor>
    <xdr:from>
      <xdr:col>1</xdr:col>
      <xdr:colOff>9525</xdr:colOff>
      <xdr:row>47</xdr:row>
      <xdr:rowOff>28575</xdr:rowOff>
    </xdr:from>
    <xdr:to>
      <xdr:col>8</xdr:col>
      <xdr:colOff>1123950</xdr:colOff>
      <xdr:row>49</xdr:row>
      <xdr:rowOff>76200</xdr:rowOff>
    </xdr:to>
    <xdr:sp>
      <xdr:nvSpPr>
        <xdr:cNvPr id="2" name="Text 18"/>
        <xdr:cNvSpPr txBox="1">
          <a:spLocks noChangeArrowheads="1"/>
        </xdr:cNvSpPr>
      </xdr:nvSpPr>
      <xdr:spPr>
        <a:xfrm>
          <a:off x="314325" y="10363200"/>
          <a:ext cx="6334125" cy="3714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Thre were no changes in the valuation of the property, plant and equipment reported in the previous audited financial statements that will effect in the current financial quarter under review.</a:t>
          </a:r>
        </a:p>
      </xdr:txBody>
    </xdr:sp>
    <xdr:clientData/>
  </xdr:twoCellAnchor>
  <xdr:twoCellAnchor>
    <xdr:from>
      <xdr:col>1</xdr:col>
      <xdr:colOff>9525</xdr:colOff>
      <xdr:row>73</xdr:row>
      <xdr:rowOff>0</xdr:rowOff>
    </xdr:from>
    <xdr:to>
      <xdr:col>8</xdr:col>
      <xdr:colOff>419100</xdr:colOff>
      <xdr:row>73</xdr:row>
      <xdr:rowOff>0</xdr:rowOff>
    </xdr:to>
    <xdr:sp>
      <xdr:nvSpPr>
        <xdr:cNvPr id="3" name="Text 18"/>
        <xdr:cNvSpPr txBox="1">
          <a:spLocks noChangeArrowheads="1"/>
        </xdr:cNvSpPr>
      </xdr:nvSpPr>
      <xdr:spPr>
        <a:xfrm>
          <a:off x="314325" y="15697200"/>
          <a:ext cx="5629275" cy="0"/>
        </a:xfrm>
        <a:prstGeom prst="rect">
          <a:avLst/>
        </a:prstGeom>
        <a:solidFill>
          <a:srgbClr val="FFFFFF"/>
        </a:solidFill>
        <a:ln w="1" cmpd="sng">
          <a:noFill/>
        </a:ln>
      </xdr:spPr>
      <xdr:txBody>
        <a:bodyPr vertOverflow="clip" wrap="square"/>
        <a:p>
          <a:pPr algn="just">
            <a:defRPr/>
          </a:pPr>
          <a:r>
            <a:rPr lang="en-US" cap="none" sz="1000" b="0" i="0" u="none" baseline="0"/>
            <a:t>Comcorp was successully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subsidisries;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28575</xdr:colOff>
      <xdr:row>67</xdr:row>
      <xdr:rowOff>38100</xdr:rowOff>
    </xdr:from>
    <xdr:to>
      <xdr:col>8</xdr:col>
      <xdr:colOff>1152525</xdr:colOff>
      <xdr:row>72</xdr:row>
      <xdr:rowOff>123825</xdr:rowOff>
    </xdr:to>
    <xdr:sp>
      <xdr:nvSpPr>
        <xdr:cNvPr id="4" name="Text 18"/>
        <xdr:cNvSpPr txBox="1">
          <a:spLocks noChangeArrowheads="1"/>
        </xdr:cNvSpPr>
      </xdr:nvSpPr>
      <xdr:spPr>
        <a:xfrm>
          <a:off x="333375" y="14763750"/>
          <a:ext cx="6343650" cy="8953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30th January 2006, Customer  Loyalty Solutions Sdn Bhd(CLS) acquired the remaining 45% equity interest in Elite Relationship Marketing Sdn Bhd(ERM) from Shaik Akmal Bin Shaik Allaudin at a purchase consideration of RM45,000. Subsequently, CLS disposed 49% equity interest in ERM to Intisatria Sdn Bhd for RM49,000 on 31st January 2006. Consequently the shareholding of CLS  in ERM was reduced from 55% to 51%. Other than the aforementioned, there were no changes in the composition of the Group during the quarter under review.
</a:t>
          </a:r>
        </a:p>
      </xdr:txBody>
    </xdr:sp>
    <xdr:clientData/>
  </xdr:twoCellAnchor>
  <xdr:twoCellAnchor>
    <xdr:from>
      <xdr:col>1</xdr:col>
      <xdr:colOff>9525</xdr:colOff>
      <xdr:row>75</xdr:row>
      <xdr:rowOff>9525</xdr:rowOff>
    </xdr:from>
    <xdr:to>
      <xdr:col>8</xdr:col>
      <xdr:colOff>485775</xdr:colOff>
      <xdr:row>77</xdr:row>
      <xdr:rowOff>0</xdr:rowOff>
    </xdr:to>
    <xdr:sp>
      <xdr:nvSpPr>
        <xdr:cNvPr id="5" name="Text 18"/>
        <xdr:cNvSpPr txBox="1">
          <a:spLocks noChangeArrowheads="1"/>
        </xdr:cNvSpPr>
      </xdr:nvSpPr>
      <xdr:spPr>
        <a:xfrm>
          <a:off x="314325" y="16030575"/>
          <a:ext cx="5695950" cy="314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31 March 2006, there were no contigent liabilities and  assets.</a:t>
          </a:r>
        </a:p>
      </xdr:txBody>
    </xdr:sp>
    <xdr:clientData/>
  </xdr:twoCellAnchor>
  <xdr:twoCellAnchor>
    <xdr:from>
      <xdr:col>1</xdr:col>
      <xdr:colOff>38100</xdr:colOff>
      <xdr:row>112</xdr:row>
      <xdr:rowOff>9525</xdr:rowOff>
    </xdr:from>
    <xdr:to>
      <xdr:col>8</xdr:col>
      <xdr:colOff>1152525</xdr:colOff>
      <xdr:row>113</xdr:row>
      <xdr:rowOff>114300</xdr:rowOff>
    </xdr:to>
    <xdr:sp>
      <xdr:nvSpPr>
        <xdr:cNvPr id="6" name="Text 18"/>
        <xdr:cNvSpPr txBox="1">
          <a:spLocks noChangeArrowheads="1"/>
        </xdr:cNvSpPr>
      </xdr:nvSpPr>
      <xdr:spPr>
        <a:xfrm>
          <a:off x="342900" y="24031575"/>
          <a:ext cx="6334125" cy="266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unforeseen circumstances, the Group is expected to continue to operate profitably in the ensuing year.</a:t>
          </a:r>
        </a:p>
      </xdr:txBody>
    </xdr:sp>
    <xdr:clientData/>
  </xdr:twoCellAnchor>
  <xdr:twoCellAnchor>
    <xdr:from>
      <xdr:col>1</xdr:col>
      <xdr:colOff>9525</xdr:colOff>
      <xdr:row>46</xdr:row>
      <xdr:rowOff>0</xdr:rowOff>
    </xdr:from>
    <xdr:to>
      <xdr:col>8</xdr:col>
      <xdr:colOff>409575</xdr:colOff>
      <xdr:row>46</xdr:row>
      <xdr:rowOff>0</xdr:rowOff>
    </xdr:to>
    <xdr:sp>
      <xdr:nvSpPr>
        <xdr:cNvPr id="7" name="Text 18"/>
        <xdr:cNvSpPr txBox="1">
          <a:spLocks noChangeArrowheads="1"/>
        </xdr:cNvSpPr>
      </xdr:nvSpPr>
      <xdr:spPr>
        <a:xfrm>
          <a:off x="314325" y="10172700"/>
          <a:ext cx="56197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119</xdr:row>
      <xdr:rowOff>0</xdr:rowOff>
    </xdr:from>
    <xdr:to>
      <xdr:col>8</xdr:col>
      <xdr:colOff>523875</xdr:colOff>
      <xdr:row>119</xdr:row>
      <xdr:rowOff>0</xdr:rowOff>
    </xdr:to>
    <xdr:sp>
      <xdr:nvSpPr>
        <xdr:cNvPr id="8" name="Text 18"/>
        <xdr:cNvSpPr txBox="1">
          <a:spLocks noChangeArrowheads="1"/>
        </xdr:cNvSpPr>
      </xdr:nvSpPr>
      <xdr:spPr>
        <a:xfrm>
          <a:off x="314325" y="25727025"/>
          <a:ext cx="573405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130</xdr:row>
      <xdr:rowOff>9525</xdr:rowOff>
    </xdr:from>
    <xdr:to>
      <xdr:col>8</xdr:col>
      <xdr:colOff>1143000</xdr:colOff>
      <xdr:row>131</xdr:row>
      <xdr:rowOff>76200</xdr:rowOff>
    </xdr:to>
    <xdr:sp>
      <xdr:nvSpPr>
        <xdr:cNvPr id="9" name="Text 18"/>
        <xdr:cNvSpPr txBox="1">
          <a:spLocks noChangeArrowheads="1"/>
        </xdr:cNvSpPr>
      </xdr:nvSpPr>
      <xdr:spPr>
        <a:xfrm>
          <a:off x="314325" y="27536775"/>
          <a:ext cx="6353175" cy="228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sale of unquoted investments and/or properties for the current quarter and financial year to date.</a:t>
          </a:r>
        </a:p>
      </xdr:txBody>
    </xdr:sp>
    <xdr:clientData/>
  </xdr:twoCellAnchor>
  <xdr:twoCellAnchor>
    <xdr:from>
      <xdr:col>1</xdr:col>
      <xdr:colOff>9525</xdr:colOff>
      <xdr:row>134</xdr:row>
      <xdr:rowOff>9525</xdr:rowOff>
    </xdr:from>
    <xdr:to>
      <xdr:col>8</xdr:col>
      <xdr:colOff>1114425</xdr:colOff>
      <xdr:row>137</xdr:row>
      <xdr:rowOff>95250</xdr:rowOff>
    </xdr:to>
    <xdr:sp>
      <xdr:nvSpPr>
        <xdr:cNvPr id="10" name="Text 18"/>
        <xdr:cNvSpPr txBox="1">
          <a:spLocks noChangeArrowheads="1"/>
        </xdr:cNvSpPr>
      </xdr:nvSpPr>
      <xdr:spPr>
        <a:xfrm>
          <a:off x="314325" y="28184475"/>
          <a:ext cx="6324600" cy="571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143</xdr:row>
      <xdr:rowOff>0</xdr:rowOff>
    </xdr:from>
    <xdr:to>
      <xdr:col>8</xdr:col>
      <xdr:colOff>485775</xdr:colOff>
      <xdr:row>143</xdr:row>
      <xdr:rowOff>0</xdr:rowOff>
    </xdr:to>
    <xdr:sp>
      <xdr:nvSpPr>
        <xdr:cNvPr id="11" name="Text 18"/>
        <xdr:cNvSpPr txBox="1">
          <a:spLocks noChangeArrowheads="1"/>
        </xdr:cNvSpPr>
      </xdr:nvSpPr>
      <xdr:spPr>
        <a:xfrm>
          <a:off x="314325" y="29632275"/>
          <a:ext cx="5695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1</xdr:col>
      <xdr:colOff>9525</xdr:colOff>
      <xdr:row>158</xdr:row>
      <xdr:rowOff>38100</xdr:rowOff>
    </xdr:from>
    <xdr:to>
      <xdr:col>8</xdr:col>
      <xdr:colOff>1095375</xdr:colOff>
      <xdr:row>159</xdr:row>
      <xdr:rowOff>104775</xdr:rowOff>
    </xdr:to>
    <xdr:sp>
      <xdr:nvSpPr>
        <xdr:cNvPr id="12" name="Text 18"/>
        <xdr:cNvSpPr txBox="1">
          <a:spLocks noChangeArrowheads="1"/>
        </xdr:cNvSpPr>
      </xdr:nvSpPr>
      <xdr:spPr>
        <a:xfrm>
          <a:off x="314325" y="32356425"/>
          <a:ext cx="6305550" cy="2286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off Balance Sheet financial instruments entered into by the Group as at the date of this announcement.</a:t>
          </a:r>
        </a:p>
      </xdr:txBody>
    </xdr:sp>
    <xdr:clientData/>
  </xdr:twoCellAnchor>
  <xdr:twoCellAnchor>
    <xdr:from>
      <xdr:col>1</xdr:col>
      <xdr:colOff>19050</xdr:colOff>
      <xdr:row>162</xdr:row>
      <xdr:rowOff>57150</xdr:rowOff>
    </xdr:from>
    <xdr:to>
      <xdr:col>8</xdr:col>
      <xdr:colOff>1143000</xdr:colOff>
      <xdr:row>165</xdr:row>
      <xdr:rowOff>104775</xdr:rowOff>
    </xdr:to>
    <xdr:sp>
      <xdr:nvSpPr>
        <xdr:cNvPr id="13" name="Text 18"/>
        <xdr:cNvSpPr txBox="1">
          <a:spLocks noChangeArrowheads="1"/>
        </xdr:cNvSpPr>
      </xdr:nvSpPr>
      <xdr:spPr>
        <a:xfrm>
          <a:off x="323850" y="33023175"/>
          <a:ext cx="6343650"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either as a plaintiff or defendant and the directors do not have any knowledge of any proceeding pending or threatened against the Group which might materially and adversely affect the financial position or business of the Group.</a:t>
          </a:r>
        </a:p>
      </xdr:txBody>
    </xdr:sp>
    <xdr:clientData/>
  </xdr:twoCellAnchor>
  <xdr:twoCellAnchor>
    <xdr:from>
      <xdr:col>1</xdr:col>
      <xdr:colOff>0</xdr:colOff>
      <xdr:row>9</xdr:row>
      <xdr:rowOff>66675</xdr:rowOff>
    </xdr:from>
    <xdr:to>
      <xdr:col>8</xdr:col>
      <xdr:colOff>1114425</xdr:colOff>
      <xdr:row>22</xdr:row>
      <xdr:rowOff>57150</xdr:rowOff>
    </xdr:to>
    <xdr:sp>
      <xdr:nvSpPr>
        <xdr:cNvPr id="14" name="TextBox 16"/>
        <xdr:cNvSpPr txBox="1">
          <a:spLocks noChangeArrowheads="1"/>
        </xdr:cNvSpPr>
      </xdr:nvSpPr>
      <xdr:spPr>
        <a:xfrm>
          <a:off x="304800" y="1524000"/>
          <a:ext cx="6334125" cy="2095500"/>
        </a:xfrm>
        <a:prstGeom prst="rect">
          <a:avLst/>
        </a:prstGeom>
        <a:solidFill>
          <a:srgbClr val="FFFFFF"/>
        </a:solidFill>
        <a:ln w="9525" cmpd="sng">
          <a:noFill/>
        </a:ln>
      </xdr:spPr>
      <xdr:txBody>
        <a:bodyPr vertOverflow="clip" wrap="square"/>
        <a:p>
          <a:pPr algn="l">
            <a:defRPr/>
          </a:pPr>
          <a:r>
            <a:rPr lang="en-US" cap="none" sz="1000" b="0" i="0" u="none" baseline="0"/>
            <a:t>The interim financial statements are unaudited and have been prepared in compliance with FRS 134, Interim Financial Reporting and Appendix 7A of Mesdaq Market Listing Requirement of Bursa Malaysia Securities Berhad ("Bursa Malaysia").
The interim financial statements should be read in conjunction with the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financial year ended 31 December 2005. 
The accounting policies and methods of computation adopted in these quarterly financial statements of the Company and its subsidiaries ("Group") are consistent with those adopted for the annual financial statements of the subsidiaries for the financial year ended 31 December 2005.</a:t>
          </a:r>
        </a:p>
      </xdr:txBody>
    </xdr:sp>
    <xdr:clientData/>
  </xdr:twoCellAnchor>
  <xdr:twoCellAnchor>
    <xdr:from>
      <xdr:col>0</xdr:col>
      <xdr:colOff>276225</xdr:colOff>
      <xdr:row>195</xdr:row>
      <xdr:rowOff>0</xdr:rowOff>
    </xdr:from>
    <xdr:to>
      <xdr:col>8</xdr:col>
      <xdr:colOff>247650</xdr:colOff>
      <xdr:row>195</xdr:row>
      <xdr:rowOff>0</xdr:rowOff>
    </xdr:to>
    <xdr:sp>
      <xdr:nvSpPr>
        <xdr:cNvPr id="15" name="TextBox 18"/>
        <xdr:cNvSpPr txBox="1">
          <a:spLocks noChangeArrowheads="1"/>
        </xdr:cNvSpPr>
      </xdr:nvSpPr>
      <xdr:spPr>
        <a:xfrm>
          <a:off x="276225" y="38366700"/>
          <a:ext cx="54959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73</xdr:row>
      <xdr:rowOff>0</xdr:rowOff>
    </xdr:from>
    <xdr:to>
      <xdr:col>8</xdr:col>
      <xdr:colOff>514350</xdr:colOff>
      <xdr:row>73</xdr:row>
      <xdr:rowOff>0</xdr:rowOff>
    </xdr:to>
    <xdr:sp>
      <xdr:nvSpPr>
        <xdr:cNvPr id="16" name="TextBox 19"/>
        <xdr:cNvSpPr txBox="1">
          <a:spLocks noChangeArrowheads="1"/>
        </xdr:cNvSpPr>
      </xdr:nvSpPr>
      <xdr:spPr>
        <a:xfrm>
          <a:off x="323850" y="15697200"/>
          <a:ext cx="571500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73</xdr:row>
      <xdr:rowOff>0</xdr:rowOff>
    </xdr:from>
    <xdr:to>
      <xdr:col>8</xdr:col>
      <xdr:colOff>447675</xdr:colOff>
      <xdr:row>73</xdr:row>
      <xdr:rowOff>0</xdr:rowOff>
    </xdr:to>
    <xdr:sp>
      <xdr:nvSpPr>
        <xdr:cNvPr id="17" name="TextBox 20"/>
        <xdr:cNvSpPr txBox="1">
          <a:spLocks noChangeArrowheads="1"/>
        </xdr:cNvSpPr>
      </xdr:nvSpPr>
      <xdr:spPr>
        <a:xfrm>
          <a:off x="304800" y="15697200"/>
          <a:ext cx="566737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143</xdr:row>
      <xdr:rowOff>0</xdr:rowOff>
    </xdr:from>
    <xdr:to>
      <xdr:col>8</xdr:col>
      <xdr:colOff>485775</xdr:colOff>
      <xdr:row>143</xdr:row>
      <xdr:rowOff>0</xdr:rowOff>
    </xdr:to>
    <xdr:sp>
      <xdr:nvSpPr>
        <xdr:cNvPr id="18" name="Text 18"/>
        <xdr:cNvSpPr txBox="1">
          <a:spLocks noChangeArrowheads="1"/>
        </xdr:cNvSpPr>
      </xdr:nvSpPr>
      <xdr:spPr>
        <a:xfrm>
          <a:off x="314325" y="29632275"/>
          <a:ext cx="56959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161</xdr:row>
      <xdr:rowOff>0</xdr:rowOff>
    </xdr:from>
    <xdr:to>
      <xdr:col>8</xdr:col>
      <xdr:colOff>333375</xdr:colOff>
      <xdr:row>161</xdr:row>
      <xdr:rowOff>0</xdr:rowOff>
    </xdr:to>
    <xdr:sp>
      <xdr:nvSpPr>
        <xdr:cNvPr id="19" name="Text 18"/>
        <xdr:cNvSpPr txBox="1">
          <a:spLocks noChangeArrowheads="1"/>
        </xdr:cNvSpPr>
      </xdr:nvSpPr>
      <xdr:spPr>
        <a:xfrm>
          <a:off x="314325" y="32804100"/>
          <a:ext cx="55435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30</xdr:row>
      <xdr:rowOff>0</xdr:rowOff>
    </xdr:from>
    <xdr:to>
      <xdr:col>8</xdr:col>
      <xdr:colOff>419100</xdr:colOff>
      <xdr:row>30</xdr:row>
      <xdr:rowOff>0</xdr:rowOff>
    </xdr:to>
    <xdr:sp>
      <xdr:nvSpPr>
        <xdr:cNvPr id="20" name="Text 18"/>
        <xdr:cNvSpPr txBox="1">
          <a:spLocks noChangeArrowheads="1"/>
        </xdr:cNvSpPr>
      </xdr:nvSpPr>
      <xdr:spPr>
        <a:xfrm>
          <a:off x="314325" y="4857750"/>
          <a:ext cx="56292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195</xdr:row>
      <xdr:rowOff>0</xdr:rowOff>
    </xdr:from>
    <xdr:to>
      <xdr:col>8</xdr:col>
      <xdr:colOff>247650</xdr:colOff>
      <xdr:row>195</xdr:row>
      <xdr:rowOff>0</xdr:rowOff>
    </xdr:to>
    <xdr:sp>
      <xdr:nvSpPr>
        <xdr:cNvPr id="21" name="TextBox 25"/>
        <xdr:cNvSpPr txBox="1">
          <a:spLocks noChangeArrowheads="1"/>
        </xdr:cNvSpPr>
      </xdr:nvSpPr>
      <xdr:spPr>
        <a:xfrm>
          <a:off x="276225" y="38366700"/>
          <a:ext cx="54959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9525</xdr:colOff>
      <xdr:row>30</xdr:row>
      <xdr:rowOff>9525</xdr:rowOff>
    </xdr:from>
    <xdr:to>
      <xdr:col>8</xdr:col>
      <xdr:colOff>895350</xdr:colOff>
      <xdr:row>32</xdr:row>
      <xdr:rowOff>0</xdr:rowOff>
    </xdr:to>
    <xdr:sp>
      <xdr:nvSpPr>
        <xdr:cNvPr id="22" name="Text 18"/>
        <xdr:cNvSpPr txBox="1">
          <a:spLocks noChangeArrowheads="1"/>
        </xdr:cNvSpPr>
      </xdr:nvSpPr>
      <xdr:spPr>
        <a:xfrm>
          <a:off x="314325" y="4867275"/>
          <a:ext cx="6105525" cy="314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operations have not been affected materially by any seasonal/cyclical factors. </a:t>
          </a:r>
        </a:p>
      </xdr:txBody>
    </xdr:sp>
    <xdr:clientData/>
  </xdr:twoCellAnchor>
  <xdr:oneCellAnchor>
    <xdr:from>
      <xdr:col>2</xdr:col>
      <xdr:colOff>257175</xdr:colOff>
      <xdr:row>111</xdr:row>
      <xdr:rowOff>0</xdr:rowOff>
    </xdr:from>
    <xdr:ext cx="76200" cy="200025"/>
    <xdr:sp>
      <xdr:nvSpPr>
        <xdr:cNvPr id="23" name="TextBox 33"/>
        <xdr:cNvSpPr txBox="1">
          <a:spLocks noChangeArrowheads="1"/>
        </xdr:cNvSpPr>
      </xdr:nvSpPr>
      <xdr:spPr>
        <a:xfrm>
          <a:off x="904875" y="23860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140</xdr:row>
      <xdr:rowOff>9525</xdr:rowOff>
    </xdr:from>
    <xdr:to>
      <xdr:col>8</xdr:col>
      <xdr:colOff>352425</xdr:colOff>
      <xdr:row>142</xdr:row>
      <xdr:rowOff>104775</xdr:rowOff>
    </xdr:to>
    <xdr:sp>
      <xdr:nvSpPr>
        <xdr:cNvPr id="24" name="Text 18"/>
        <xdr:cNvSpPr txBox="1">
          <a:spLocks noChangeArrowheads="1"/>
        </xdr:cNvSpPr>
      </xdr:nvSpPr>
      <xdr:spPr>
        <a:xfrm>
          <a:off x="314325" y="29156025"/>
          <a:ext cx="5562600" cy="4191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corporate proposals announced but not completed as at the date of this report.</a:t>
          </a:r>
        </a:p>
      </xdr:txBody>
    </xdr:sp>
    <xdr:clientData/>
  </xdr:twoCellAnchor>
  <xdr:twoCellAnchor>
    <xdr:from>
      <xdr:col>1</xdr:col>
      <xdr:colOff>19050</xdr:colOff>
      <xdr:row>79</xdr:row>
      <xdr:rowOff>57150</xdr:rowOff>
    </xdr:from>
    <xdr:to>
      <xdr:col>8</xdr:col>
      <xdr:colOff>1095375</xdr:colOff>
      <xdr:row>82</xdr:row>
      <xdr:rowOff>95250</xdr:rowOff>
    </xdr:to>
    <xdr:sp>
      <xdr:nvSpPr>
        <xdr:cNvPr id="25" name="Text 18"/>
        <xdr:cNvSpPr txBox="1">
          <a:spLocks noChangeArrowheads="1"/>
        </xdr:cNvSpPr>
      </xdr:nvSpPr>
      <xdr:spPr>
        <a:xfrm>
          <a:off x="323850" y="16725900"/>
          <a:ext cx="6296025" cy="5238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Included in the other operating income of Q1/06 is a deemed gain on dilution of interest in Elite Relationship Marketing (ERM) (refer to note 9 above) amounting to RM1,816.</a:t>
          </a:r>
        </a:p>
      </xdr:txBody>
    </xdr:sp>
    <xdr:clientData/>
  </xdr:twoCellAnchor>
  <xdr:twoCellAnchor>
    <xdr:from>
      <xdr:col>1</xdr:col>
      <xdr:colOff>9525</xdr:colOff>
      <xdr:row>198</xdr:row>
      <xdr:rowOff>0</xdr:rowOff>
    </xdr:from>
    <xdr:to>
      <xdr:col>8</xdr:col>
      <xdr:colOff>447675</xdr:colOff>
      <xdr:row>198</xdr:row>
      <xdr:rowOff>0</xdr:rowOff>
    </xdr:to>
    <xdr:sp>
      <xdr:nvSpPr>
        <xdr:cNvPr id="26" name="Text 18"/>
        <xdr:cNvSpPr txBox="1">
          <a:spLocks noChangeArrowheads="1"/>
        </xdr:cNvSpPr>
      </xdr:nvSpPr>
      <xdr:spPr>
        <a:xfrm>
          <a:off x="314325" y="38995350"/>
          <a:ext cx="56578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Some of the comparative figures for year ended 31 January 2005 may differ from our previous announcement due to audit adjustments.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K19" sqref="K19"/>
    </sheetView>
  </sheetViews>
  <sheetFormatPr defaultColWidth="9.140625" defaultRowHeight="12.75"/>
  <sheetData>
    <row r="1" spans="1:9" ht="20.25">
      <c r="A1" s="164" t="s">
        <v>195</v>
      </c>
      <c r="B1" s="164"/>
      <c r="C1" s="164"/>
      <c r="D1" s="164"/>
      <c r="E1" s="164"/>
      <c r="F1" s="164"/>
      <c r="G1" s="164"/>
      <c r="H1" s="164"/>
      <c r="I1" s="164"/>
    </row>
    <row r="2" spans="1:9" ht="15" customHeight="1">
      <c r="A2" s="163" t="s">
        <v>196</v>
      </c>
      <c r="B2" s="163"/>
      <c r="C2" s="163"/>
      <c r="D2" s="163"/>
      <c r="E2" s="163"/>
      <c r="F2" s="163"/>
      <c r="G2" s="163"/>
      <c r="H2" s="163"/>
      <c r="I2" s="163"/>
    </row>
    <row r="3" spans="1:9" ht="15" customHeight="1">
      <c r="A3" s="165" t="s">
        <v>193</v>
      </c>
      <c r="B3" s="165"/>
      <c r="C3" s="165"/>
      <c r="D3" s="165"/>
      <c r="E3" s="165"/>
      <c r="F3" s="165"/>
      <c r="G3" s="165"/>
      <c r="H3" s="165"/>
      <c r="I3" s="165"/>
    </row>
    <row r="16" spans="1:9" ht="12.75">
      <c r="A16" s="163" t="s">
        <v>194</v>
      </c>
      <c r="B16" s="163"/>
      <c r="C16" s="163"/>
      <c r="D16" s="163"/>
      <c r="E16" s="163"/>
      <c r="F16" s="163"/>
      <c r="G16" s="163"/>
      <c r="H16" s="163"/>
      <c r="I16" s="163"/>
    </row>
  </sheetData>
  <mergeCells count="4">
    <mergeCell ref="A16:I16"/>
    <mergeCell ref="A1:I1"/>
    <mergeCell ref="A2:I2"/>
    <mergeCell ref="A3:I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3"/>
  <sheetViews>
    <sheetView tabSelected="1" workbookViewId="0" topLeftCell="A1">
      <selection activeCell="E24" sqref="E24"/>
    </sheetView>
  </sheetViews>
  <sheetFormatPr defaultColWidth="9.140625" defaultRowHeight="12.75"/>
  <cols>
    <col min="1" max="1" width="33.28125" style="5" customWidth="1"/>
    <col min="2" max="2" width="11.140625" style="5" customWidth="1"/>
    <col min="3" max="3" width="12.57421875" style="5" customWidth="1"/>
    <col min="4" max="4" width="1.7109375" style="5" customWidth="1"/>
    <col min="5" max="5" width="12.57421875" style="6" bestFit="1" customWidth="1"/>
    <col min="6" max="6" width="2.00390625" style="5" customWidth="1"/>
    <col min="7" max="7" width="10.7109375" style="6" customWidth="1"/>
    <col min="8" max="8" width="2.00390625" style="5" customWidth="1"/>
    <col min="9" max="9" width="12.28125" style="6" customWidth="1"/>
    <col min="10" max="16384" width="9.140625" style="5" customWidth="1"/>
  </cols>
  <sheetData>
    <row r="1" spans="1:9" ht="12.75">
      <c r="A1" s="7" t="s">
        <v>129</v>
      </c>
      <c r="B1" s="7"/>
      <c r="C1" s="7"/>
      <c r="D1" s="7"/>
      <c r="E1" s="7"/>
      <c r="F1" s="7"/>
      <c r="G1" s="7"/>
      <c r="H1" s="7"/>
      <c r="I1" s="7"/>
    </row>
    <row r="2" spans="1:9" ht="12.75">
      <c r="A2" s="8" t="s">
        <v>130</v>
      </c>
      <c r="B2" s="8"/>
      <c r="C2" s="7"/>
      <c r="D2" s="7"/>
      <c r="E2" s="7"/>
      <c r="F2" s="7"/>
      <c r="G2" s="7"/>
      <c r="H2" s="7"/>
      <c r="I2" s="7"/>
    </row>
    <row r="3" spans="1:9" ht="12.75">
      <c r="A3" s="8"/>
      <c r="B3" s="8"/>
      <c r="C3" s="7"/>
      <c r="D3" s="7"/>
      <c r="E3" s="7"/>
      <c r="F3" s="7"/>
      <c r="G3" s="7"/>
      <c r="H3" s="7"/>
      <c r="I3" s="7"/>
    </row>
    <row r="5" spans="1:2" ht="12.75">
      <c r="A5" s="9" t="s">
        <v>24</v>
      </c>
      <c r="B5" s="9"/>
    </row>
    <row r="6" spans="1:2" ht="12.75">
      <c r="A6" s="9" t="s">
        <v>131</v>
      </c>
      <c r="B6" s="9"/>
    </row>
    <row r="7" spans="1:3" ht="12.75">
      <c r="A7" s="9" t="s">
        <v>19</v>
      </c>
      <c r="B7" s="9"/>
      <c r="C7" s="6"/>
    </row>
    <row r="8" spans="1:3" ht="12.75">
      <c r="A8" s="9"/>
      <c r="B8" s="9"/>
      <c r="C8" s="6"/>
    </row>
    <row r="9" spans="1:9" ht="12.75">
      <c r="A9" s="9"/>
      <c r="B9" s="9"/>
      <c r="C9" s="166" t="s">
        <v>25</v>
      </c>
      <c r="D9" s="166"/>
      <c r="E9" s="166"/>
      <c r="G9" s="166" t="s">
        <v>30</v>
      </c>
      <c r="H9" s="166"/>
      <c r="I9" s="166"/>
    </row>
    <row r="10" spans="3:9" ht="12.75">
      <c r="C10" s="6" t="s">
        <v>79</v>
      </c>
      <c r="D10" s="6"/>
      <c r="E10" s="6" t="s">
        <v>27</v>
      </c>
      <c r="F10" s="6"/>
      <c r="G10" s="6" t="s">
        <v>79</v>
      </c>
      <c r="H10" s="6"/>
      <c r="I10" s="6" t="s">
        <v>27</v>
      </c>
    </row>
    <row r="11" spans="3:11" ht="12.75">
      <c r="C11" s="6" t="s">
        <v>75</v>
      </c>
      <c r="D11" s="6"/>
      <c r="E11" s="6" t="s">
        <v>28</v>
      </c>
      <c r="F11" s="6"/>
      <c r="G11" s="6" t="s">
        <v>26</v>
      </c>
      <c r="H11" s="6"/>
      <c r="I11" s="6" t="s">
        <v>28</v>
      </c>
      <c r="K11" s="6"/>
    </row>
    <row r="12" spans="3:11" ht="12.75">
      <c r="C12" s="6" t="s">
        <v>21</v>
      </c>
      <c r="D12" s="6"/>
      <c r="E12" s="6" t="s">
        <v>21</v>
      </c>
      <c r="F12" s="6"/>
      <c r="G12" s="6" t="s">
        <v>29</v>
      </c>
      <c r="H12" s="6"/>
      <c r="I12" s="6" t="s">
        <v>32</v>
      </c>
      <c r="K12" s="6"/>
    </row>
    <row r="13" spans="3:11" ht="12.75">
      <c r="C13" s="10" t="s">
        <v>132</v>
      </c>
      <c r="D13" s="10"/>
      <c r="E13" s="10" t="s">
        <v>133</v>
      </c>
      <c r="F13" s="10"/>
      <c r="G13" s="10" t="str">
        <f>+C13</f>
        <v>31.03.2006</v>
      </c>
      <c r="H13" s="10"/>
      <c r="I13" s="10" t="str">
        <f>+E13</f>
        <v>31.03.2005</v>
      </c>
      <c r="K13" s="6"/>
    </row>
    <row r="14" spans="2:11" ht="12.75">
      <c r="B14" s="6" t="s">
        <v>74</v>
      </c>
      <c r="C14" s="6" t="s">
        <v>5</v>
      </c>
      <c r="E14" s="6" t="s">
        <v>5</v>
      </c>
      <c r="G14" s="6" t="s">
        <v>5</v>
      </c>
      <c r="I14" s="6" t="s">
        <v>5</v>
      </c>
      <c r="K14" s="6"/>
    </row>
    <row r="15" ht="12.75">
      <c r="B15" s="6"/>
    </row>
    <row r="16" spans="1:9" s="11" customFormat="1" ht="12.75">
      <c r="A16" s="11" t="s">
        <v>7</v>
      </c>
      <c r="B16" s="12"/>
      <c r="C16" s="11">
        <v>9967</v>
      </c>
      <c r="E16" s="12">
        <v>8431</v>
      </c>
      <c r="G16" s="11">
        <v>9967</v>
      </c>
      <c r="I16" s="12">
        <v>8431</v>
      </c>
    </row>
    <row r="17" spans="2:9" s="11" customFormat="1" ht="12.75">
      <c r="B17" s="12"/>
      <c r="E17" s="12"/>
      <c r="I17" s="12"/>
    </row>
    <row r="18" spans="1:9" s="11" customFormat="1" ht="12.75">
      <c r="A18" s="11" t="s">
        <v>9</v>
      </c>
      <c r="B18" s="12"/>
      <c r="C18" s="11">
        <v>-5674</v>
      </c>
      <c r="E18" s="12">
        <v>-5030</v>
      </c>
      <c r="G18" s="11">
        <v>-5674</v>
      </c>
      <c r="I18" s="12">
        <v>-5030</v>
      </c>
    </row>
    <row r="19" spans="2:9" s="11" customFormat="1" ht="12.75">
      <c r="B19" s="12"/>
      <c r="C19" s="13"/>
      <c r="E19" s="13"/>
      <c r="G19" s="13"/>
      <c r="I19" s="13"/>
    </row>
    <row r="20" spans="1:11" s="11" customFormat="1" ht="12.75">
      <c r="A20" s="11" t="s">
        <v>33</v>
      </c>
      <c r="B20" s="12"/>
      <c r="C20" s="11">
        <f>SUM(C16:C19)</f>
        <v>4293</v>
      </c>
      <c r="E20" s="11">
        <f>SUM(E16:E19)</f>
        <v>3401</v>
      </c>
      <c r="G20" s="11">
        <f>SUM(G16:G19)</f>
        <v>4293</v>
      </c>
      <c r="I20" s="11">
        <f>SUM(I16:I19)</f>
        <v>3401</v>
      </c>
      <c r="K20" s="79"/>
    </row>
    <row r="21" spans="2:11" s="11" customFormat="1" ht="12.75">
      <c r="B21" s="12"/>
      <c r="E21" s="12"/>
      <c r="I21" s="12"/>
      <c r="K21"/>
    </row>
    <row r="22" spans="1:11" s="11" customFormat="1" ht="12.75">
      <c r="A22" s="5" t="s">
        <v>34</v>
      </c>
      <c r="B22" s="6"/>
      <c r="C22" s="11">
        <v>-1780</v>
      </c>
      <c r="E22" s="12">
        <f>-1327-61</f>
        <v>-1388</v>
      </c>
      <c r="G22" s="11">
        <v>-1780</v>
      </c>
      <c r="I22" s="12">
        <f>-1327-61</f>
        <v>-1388</v>
      </c>
      <c r="K22"/>
    </row>
    <row r="23" spans="1:11" s="11" customFormat="1" ht="12.75">
      <c r="A23" s="5"/>
      <c r="B23" s="6"/>
      <c r="E23" s="12"/>
      <c r="I23" s="12"/>
      <c r="K23"/>
    </row>
    <row r="24" spans="1:11" s="11" customFormat="1" ht="12.75">
      <c r="A24" s="5" t="s">
        <v>10</v>
      </c>
      <c r="B24" s="6">
        <v>11</v>
      </c>
      <c r="C24" s="11">
        <v>72</v>
      </c>
      <c r="E24" s="12">
        <v>243</v>
      </c>
      <c r="G24" s="11">
        <v>72</v>
      </c>
      <c r="I24" s="12">
        <v>243</v>
      </c>
      <c r="K24"/>
    </row>
    <row r="25" spans="1:11" s="11" customFormat="1" ht="12.75">
      <c r="A25" s="5"/>
      <c r="B25" s="6"/>
      <c r="C25" s="14"/>
      <c r="E25" s="14"/>
      <c r="G25" s="14"/>
      <c r="I25" s="14"/>
      <c r="K25"/>
    </row>
    <row r="26" spans="1:9" s="11" customFormat="1" ht="12.75">
      <c r="A26" s="5" t="s">
        <v>118</v>
      </c>
      <c r="B26" s="6"/>
      <c r="C26" s="12">
        <f>SUM(C20:C25)</f>
        <v>2585</v>
      </c>
      <c r="D26" s="12">
        <f>SUM(D20:D25)</f>
        <v>0</v>
      </c>
      <c r="E26" s="12">
        <f>SUM(E20:E25)</f>
        <v>2256</v>
      </c>
      <c r="G26" s="12">
        <f>SUM(G20:G25)</f>
        <v>2585</v>
      </c>
      <c r="H26" s="12">
        <f>SUM(H20:H25)</f>
        <v>0</v>
      </c>
      <c r="I26" s="12">
        <f>SUM(I20:I25)</f>
        <v>2256</v>
      </c>
    </row>
    <row r="27" spans="1:2" s="11" customFormat="1" ht="12.75">
      <c r="A27" s="5"/>
      <c r="B27" s="6"/>
    </row>
    <row r="28" spans="1:9" s="11" customFormat="1" ht="12.75">
      <c r="A28" s="5" t="s">
        <v>15</v>
      </c>
      <c r="B28" s="6"/>
      <c r="C28" s="12">
        <v>-29</v>
      </c>
      <c r="E28" s="12">
        <v>-23</v>
      </c>
      <c r="G28" s="12">
        <v>-29</v>
      </c>
      <c r="I28" s="12">
        <v>-23</v>
      </c>
    </row>
    <row r="29" spans="1:9" s="11" customFormat="1" ht="12.75">
      <c r="A29" s="5"/>
      <c r="B29" s="6"/>
      <c r="C29" s="14"/>
      <c r="E29" s="14"/>
      <c r="G29" s="14"/>
      <c r="I29" s="14"/>
    </row>
    <row r="30" spans="1:9" s="11" customFormat="1" ht="12.75">
      <c r="A30" s="5" t="s">
        <v>121</v>
      </c>
      <c r="B30" s="6"/>
      <c r="C30" s="12">
        <f>+C26+C28</f>
        <v>2556</v>
      </c>
      <c r="E30" s="12">
        <f>+E26+E28</f>
        <v>2233</v>
      </c>
      <c r="G30" s="12">
        <f>+G26+G28</f>
        <v>2556</v>
      </c>
      <c r="I30" s="12">
        <f>+I26+I28</f>
        <v>2233</v>
      </c>
    </row>
    <row r="31" spans="1:9" s="11" customFormat="1" ht="12.75">
      <c r="A31" s="5"/>
      <c r="B31" s="6"/>
      <c r="C31" s="12"/>
      <c r="E31" s="12"/>
      <c r="G31" s="12"/>
      <c r="I31" s="12"/>
    </row>
    <row r="32" spans="1:9" s="11" customFormat="1" ht="12.75">
      <c r="A32" s="5" t="s">
        <v>4</v>
      </c>
      <c r="B32" s="6">
        <v>17</v>
      </c>
      <c r="C32" s="12">
        <v>-377</v>
      </c>
      <c r="E32" s="12">
        <v>-211</v>
      </c>
      <c r="G32" s="12">
        <v>-377</v>
      </c>
      <c r="I32" s="12">
        <v>-211</v>
      </c>
    </row>
    <row r="33" spans="1:9" s="11" customFormat="1" ht="12.75">
      <c r="A33" s="5"/>
      <c r="B33" s="6"/>
      <c r="C33" s="14"/>
      <c r="E33" s="14"/>
      <c r="G33" s="14"/>
      <c r="I33" s="14"/>
    </row>
    <row r="34" spans="1:9" s="11" customFormat="1" ht="12.75">
      <c r="A34" s="5" t="s">
        <v>122</v>
      </c>
      <c r="B34" s="6"/>
      <c r="C34" s="15">
        <f>+C30+C32</f>
        <v>2179</v>
      </c>
      <c r="E34" s="15">
        <f>+E30+E32</f>
        <v>2022</v>
      </c>
      <c r="G34" s="15">
        <f>+G30+G32</f>
        <v>2179</v>
      </c>
      <c r="I34" s="15">
        <f>+I30+I32</f>
        <v>2022</v>
      </c>
    </row>
    <row r="35" spans="2:9" s="11" customFormat="1" ht="12.75">
      <c r="B35" s="12"/>
      <c r="C35" s="16"/>
      <c r="D35" s="16"/>
      <c r="E35" s="4"/>
      <c r="F35" s="16"/>
      <c r="G35" s="16"/>
      <c r="H35" s="16"/>
      <c r="I35" s="4"/>
    </row>
    <row r="36" spans="1:9" s="11" customFormat="1" ht="12.75" hidden="1">
      <c r="A36" s="5" t="s">
        <v>116</v>
      </c>
      <c r="B36" s="12"/>
      <c r="C36" s="16">
        <v>0</v>
      </c>
      <c r="D36" s="16"/>
      <c r="E36" s="11">
        <v>0</v>
      </c>
      <c r="F36" s="16"/>
      <c r="G36" s="16">
        <v>0</v>
      </c>
      <c r="H36" s="16"/>
      <c r="I36" s="11">
        <v>0</v>
      </c>
    </row>
    <row r="37" spans="1:9" s="11" customFormat="1" ht="12.75">
      <c r="A37" s="5" t="s">
        <v>13</v>
      </c>
      <c r="B37" s="6"/>
      <c r="C37" s="24" t="s">
        <v>215</v>
      </c>
      <c r="E37" s="12">
        <v>12.6</v>
      </c>
      <c r="G37" s="24" t="s">
        <v>215</v>
      </c>
      <c r="I37" s="12">
        <v>12.6</v>
      </c>
    </row>
    <row r="38" spans="1:9" s="11" customFormat="1" ht="12.75">
      <c r="A38" s="5"/>
      <c r="B38" s="6"/>
      <c r="C38" s="14"/>
      <c r="E38" s="14"/>
      <c r="G38" s="14"/>
      <c r="I38" s="14"/>
    </row>
    <row r="39" spans="1:9" s="11" customFormat="1" ht="12.75">
      <c r="A39" s="5" t="s">
        <v>123</v>
      </c>
      <c r="B39" s="6"/>
      <c r="C39" s="81">
        <f>SUM(C34:C38)</f>
        <v>2179</v>
      </c>
      <c r="E39" s="81">
        <f>SUM(E34:E38)</f>
        <v>2034.6</v>
      </c>
      <c r="G39" s="81">
        <f>SUM(G34:G38)</f>
        <v>2179</v>
      </c>
      <c r="I39" s="81">
        <f>SUM(I34:I38)</f>
        <v>2034.6</v>
      </c>
    </row>
    <row r="40" spans="1:9" s="11" customFormat="1" ht="12.75">
      <c r="A40" s="5"/>
      <c r="B40" s="6"/>
      <c r="C40" s="4"/>
      <c r="E40" s="4"/>
      <c r="G40" s="4"/>
      <c r="I40" s="4"/>
    </row>
    <row r="41" spans="1:9" s="11" customFormat="1" ht="12.75">
      <c r="A41" s="62" t="s">
        <v>227</v>
      </c>
      <c r="B41" s="63"/>
      <c r="C41" s="74"/>
      <c r="D41" s="74"/>
      <c r="E41" s="75"/>
      <c r="F41" s="74"/>
      <c r="G41" s="75"/>
      <c r="H41" s="74"/>
      <c r="I41" s="75"/>
    </row>
    <row r="42" spans="1:9" s="11" customFormat="1" ht="12.75">
      <c r="A42" s="74" t="s">
        <v>78</v>
      </c>
      <c r="B42" s="63"/>
      <c r="C42" s="74"/>
      <c r="D42" s="74"/>
      <c r="E42" s="75"/>
      <c r="F42" s="74"/>
      <c r="G42" s="75"/>
      <c r="H42" s="74"/>
      <c r="I42" s="75"/>
    </row>
    <row r="43" spans="1:9" s="11" customFormat="1" ht="12.75">
      <c r="A43" s="71" t="s">
        <v>76</v>
      </c>
      <c r="B43" s="63"/>
      <c r="C43" s="74"/>
      <c r="D43" s="74"/>
      <c r="E43" s="75"/>
      <c r="F43" s="74"/>
      <c r="G43" s="75"/>
      <c r="H43" s="74"/>
      <c r="I43" s="75"/>
    </row>
    <row r="44" spans="1:9" s="11" customFormat="1" ht="12.75">
      <c r="A44" s="71" t="s">
        <v>248</v>
      </c>
      <c r="B44" s="63">
        <v>25</v>
      </c>
      <c r="C44" s="76">
        <f>+Notes!E186</f>
        <v>4.077012311491973</v>
      </c>
      <c r="D44" s="77"/>
      <c r="E44" s="137">
        <f>Notes!G186</f>
        <v>45.89668396120008</v>
      </c>
      <c r="F44" s="77"/>
      <c r="G44" s="76">
        <f>+Notes!H186</f>
        <v>4.077012311491973</v>
      </c>
      <c r="H44" s="74"/>
      <c r="I44" s="137">
        <f>Notes!I186</f>
        <v>45.89668396120008</v>
      </c>
    </row>
    <row r="45" spans="1:9" s="11" customFormat="1" ht="12.75">
      <c r="A45" s="71" t="s">
        <v>249</v>
      </c>
      <c r="B45" s="63">
        <f>+B44</f>
        <v>25</v>
      </c>
      <c r="C45" s="76">
        <f>+Notes!E187</f>
        <v>0</v>
      </c>
      <c r="D45" s="77"/>
      <c r="E45" s="12">
        <v>0</v>
      </c>
      <c r="F45" s="77"/>
      <c r="G45" s="117" t="str">
        <f>+Notes!H187</f>
        <v>-</v>
      </c>
      <c r="H45" s="74"/>
      <c r="I45" s="12">
        <v>0</v>
      </c>
    </row>
    <row r="46" spans="1:9" s="11" customFormat="1" ht="12.75">
      <c r="A46" s="71"/>
      <c r="B46" s="63"/>
      <c r="C46" s="76"/>
      <c r="D46" s="77"/>
      <c r="E46" s="87"/>
      <c r="F46" s="77"/>
      <c r="G46" s="76"/>
      <c r="H46" s="74"/>
      <c r="I46" s="86"/>
    </row>
    <row r="47" spans="1:9" s="11" customFormat="1" ht="12.75">
      <c r="A47" s="62" t="s">
        <v>190</v>
      </c>
      <c r="B47" s="62"/>
      <c r="C47" s="62"/>
      <c r="D47" s="62"/>
      <c r="E47" s="72"/>
      <c r="F47" s="69"/>
      <c r="G47" s="72"/>
      <c r="H47" s="89"/>
      <c r="I47" s="86"/>
    </row>
    <row r="48" spans="1:9" s="11" customFormat="1" ht="12.75">
      <c r="A48" s="62"/>
      <c r="B48" s="62"/>
      <c r="C48" s="62"/>
      <c r="D48" s="62"/>
      <c r="E48" s="118"/>
      <c r="F48" s="119"/>
      <c r="G48" s="118"/>
      <c r="H48" s="119"/>
      <c r="I48" s="86"/>
    </row>
    <row r="49" spans="1:9" s="11" customFormat="1" ht="12.75">
      <c r="A49" s="71" t="s">
        <v>248</v>
      </c>
      <c r="B49" s="63">
        <v>25</v>
      </c>
      <c r="C49" s="110">
        <f>Notes!E193</f>
        <v>1.8158333333333332</v>
      </c>
      <c r="D49" s="62"/>
      <c r="E49" s="137">
        <f>Notes!G193</f>
        <v>41.855585270520464</v>
      </c>
      <c r="F49" s="115"/>
      <c r="G49" s="73">
        <f>Notes!H193</f>
        <v>1.8158333333333332</v>
      </c>
      <c r="H49" s="115"/>
      <c r="I49" s="137">
        <f>Notes!I193</f>
        <v>41.855585270520464</v>
      </c>
    </row>
    <row r="50" spans="1:10" s="11" customFormat="1" ht="12.75">
      <c r="A50" s="71" t="s">
        <v>249</v>
      </c>
      <c r="B50" s="63">
        <v>25</v>
      </c>
      <c r="C50" s="120">
        <f>Notes!E194</f>
        <v>0</v>
      </c>
      <c r="D50" s="62"/>
      <c r="E50" s="12">
        <v>0</v>
      </c>
      <c r="F50" s="116"/>
      <c r="G50" s="73">
        <f>Notes!H194</f>
        <v>0</v>
      </c>
      <c r="H50" s="116"/>
      <c r="I50" s="12">
        <v>0</v>
      </c>
      <c r="J50"/>
    </row>
    <row r="51" spans="1:10" s="11" customFormat="1" ht="12.75">
      <c r="A51" s="71"/>
      <c r="B51" s="62"/>
      <c r="C51" s="62"/>
      <c r="D51" s="62"/>
      <c r="E51" s="73"/>
      <c r="F51" s="116"/>
      <c r="G51" s="73"/>
      <c r="H51" s="116"/>
      <c r="I51" s="88"/>
      <c r="J51"/>
    </row>
    <row r="52" spans="1:10" s="11" customFormat="1" ht="12.75">
      <c r="A52" s="71"/>
      <c r="B52" s="62"/>
      <c r="C52" s="62"/>
      <c r="D52" s="62"/>
      <c r="E52" s="73"/>
      <c r="F52" s="116"/>
      <c r="G52" s="73"/>
      <c r="H52" s="116"/>
      <c r="I52" s="88"/>
      <c r="J52"/>
    </row>
    <row r="53" spans="1:9" s="11" customFormat="1" ht="12.75">
      <c r="A53" s="11" t="s">
        <v>115</v>
      </c>
      <c r="E53" s="12"/>
      <c r="G53" s="12"/>
      <c r="I53" s="12"/>
    </row>
    <row r="54" spans="1:9" s="11" customFormat="1" ht="12.75" customHeight="1">
      <c r="A54"/>
      <c r="B54"/>
      <c r="C54"/>
      <c r="D54"/>
      <c r="E54"/>
      <c r="F54"/>
      <c r="G54"/>
      <c r="H54"/>
      <c r="I54"/>
    </row>
    <row r="55" spans="1:9" ht="39" customHeight="1">
      <c r="A55" s="167" t="s">
        <v>201</v>
      </c>
      <c r="B55" s="168"/>
      <c r="C55" s="168"/>
      <c r="D55" s="168"/>
      <c r="E55" s="168"/>
      <c r="F55" s="168"/>
      <c r="G55" s="168"/>
      <c r="H55" s="168"/>
      <c r="I55" s="168"/>
    </row>
    <row r="56" spans="1:9" ht="12.75">
      <c r="A56"/>
      <c r="B56"/>
      <c r="C56"/>
      <c r="D56"/>
      <c r="E56"/>
      <c r="F56"/>
      <c r="G56"/>
      <c r="H56"/>
      <c r="I56"/>
    </row>
    <row r="57" spans="1:9" ht="12.75">
      <c r="A57" s="11" t="s">
        <v>171</v>
      </c>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5:7" ht="12.75">
      <c r="E63" s="83"/>
      <c r="F63" s="85"/>
      <c r="G63" s="83"/>
    </row>
  </sheetData>
  <mergeCells count="3">
    <mergeCell ref="G9:I9"/>
    <mergeCell ref="C9:E9"/>
    <mergeCell ref="A55:I55"/>
  </mergeCells>
  <printOptions/>
  <pageMargins left="0.28" right="0.37" top="0.5" bottom="0.5" header="0.5" footer="0.5"/>
  <pageSetup horizontalDpi="1200" verticalDpi="12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workbookViewId="0" topLeftCell="A11">
      <selection activeCell="E54" sqref="E54"/>
    </sheetView>
  </sheetViews>
  <sheetFormatPr defaultColWidth="9.140625" defaultRowHeight="12.75"/>
  <cols>
    <col min="1" max="1" width="50.8515625" style="5" customWidth="1"/>
    <col min="2" max="2" width="15.140625" style="5" customWidth="1"/>
    <col min="3" max="3" width="12.57421875" style="5" customWidth="1"/>
    <col min="4" max="4" width="1.7109375" style="5" customWidth="1"/>
    <col min="5" max="5" width="12.57421875" style="6" bestFit="1" customWidth="1"/>
    <col min="6" max="6" width="2.00390625" style="5" customWidth="1"/>
    <col min="7" max="7" width="10.28125" style="6" bestFit="1" customWidth="1"/>
    <col min="8" max="8" width="2.00390625" style="5" customWidth="1"/>
    <col min="9" max="9" width="11.28125" style="6" bestFit="1" customWidth="1"/>
    <col min="10" max="16384" width="9.140625" style="5" customWidth="1"/>
  </cols>
  <sheetData>
    <row r="1" spans="1:2" ht="12.75">
      <c r="A1" s="7" t="str">
        <f>'IS'!A1</f>
        <v>ADVANCE INFORMATION MARKETING BERHAD</v>
      </c>
      <c r="B1" s="7"/>
    </row>
    <row r="2" spans="1:2" ht="12.75">
      <c r="A2" s="8" t="str">
        <f>'IS'!A2</f>
        <v>(Company No. 644769-D)</v>
      </c>
      <c r="B2" s="8"/>
    </row>
    <row r="3" spans="1:2" ht="12.75">
      <c r="A3" s="8"/>
      <c r="B3" s="8"/>
    </row>
    <row r="5" spans="1:2" ht="12.75">
      <c r="A5" s="9" t="s">
        <v>138</v>
      </c>
      <c r="B5" s="9"/>
    </row>
    <row r="6" spans="1:2" ht="12.75">
      <c r="A6" s="9"/>
      <c r="B6" s="9"/>
    </row>
    <row r="7" ht="12.75">
      <c r="C7" s="6"/>
    </row>
    <row r="8" spans="3:5" ht="12.75">
      <c r="C8" s="6" t="s">
        <v>79</v>
      </c>
      <c r="E8" s="6" t="s">
        <v>79</v>
      </c>
    </row>
    <row r="9" spans="3:5" ht="12.75">
      <c r="C9" s="6" t="s">
        <v>20</v>
      </c>
      <c r="E9" s="6" t="s">
        <v>22</v>
      </c>
    </row>
    <row r="10" spans="3:5" ht="12.75">
      <c r="C10" s="6" t="s">
        <v>35</v>
      </c>
      <c r="E10" s="6" t="s">
        <v>23</v>
      </c>
    </row>
    <row r="11" spans="3:5" ht="12.75">
      <c r="C11" s="6" t="s">
        <v>21</v>
      </c>
      <c r="E11" s="6" t="s">
        <v>87</v>
      </c>
    </row>
    <row r="12" spans="3:5" ht="12.75">
      <c r="C12" s="17" t="str">
        <f>'IS'!C13</f>
        <v>31.03.2006</v>
      </c>
      <c r="E12" s="17" t="s">
        <v>197</v>
      </c>
    </row>
    <row r="13" spans="3:5" ht="12.75">
      <c r="C13" s="17" t="s">
        <v>204</v>
      </c>
      <c r="E13" s="17" t="s">
        <v>205</v>
      </c>
    </row>
    <row r="14" spans="2:5" ht="12.75">
      <c r="B14" s="6" t="s">
        <v>74</v>
      </c>
      <c r="C14" s="6" t="s">
        <v>5</v>
      </c>
      <c r="E14" s="6" t="s">
        <v>5</v>
      </c>
    </row>
    <row r="15" ht="12.75">
      <c r="B15" s="6"/>
    </row>
    <row r="16" spans="1:9" s="11" customFormat="1" ht="12.75">
      <c r="A16" s="18" t="s">
        <v>0</v>
      </c>
      <c r="B16" s="56"/>
      <c r="C16" s="11">
        <v>5032.383</v>
      </c>
      <c r="E16" s="11">
        <v>5156</v>
      </c>
      <c r="G16" s="12"/>
      <c r="I16" s="12"/>
    </row>
    <row r="17" spans="1:9" s="11" customFormat="1" ht="12.75">
      <c r="A17" s="18"/>
      <c r="B17" s="56" t="s">
        <v>79</v>
      </c>
      <c r="G17" s="12"/>
      <c r="I17" s="12"/>
    </row>
    <row r="18" spans="1:9" s="11" customFormat="1" ht="12.75">
      <c r="A18" s="18" t="s">
        <v>137</v>
      </c>
      <c r="B18" s="61"/>
      <c r="C18" s="24">
        <v>1248</v>
      </c>
      <c r="E18" s="24">
        <v>1211</v>
      </c>
      <c r="G18" s="12"/>
      <c r="I18" s="12"/>
    </row>
    <row r="19" spans="1:9" s="11" customFormat="1" ht="12.75" hidden="1">
      <c r="A19" s="18" t="s">
        <v>66</v>
      </c>
      <c r="B19" s="56"/>
      <c r="C19" s="11">
        <v>0</v>
      </c>
      <c r="E19" s="11">
        <v>0</v>
      </c>
      <c r="G19" s="12"/>
      <c r="I19" s="12"/>
    </row>
    <row r="20" spans="1:9" s="11" customFormat="1" ht="12.75">
      <c r="A20" s="18"/>
      <c r="B20" s="56"/>
      <c r="G20" s="12"/>
      <c r="I20" s="12"/>
    </row>
    <row r="21" spans="1:9" s="11" customFormat="1" ht="12.75">
      <c r="A21" s="18" t="s">
        <v>1</v>
      </c>
      <c r="B21" s="56"/>
      <c r="G21" s="12"/>
      <c r="I21" s="12"/>
    </row>
    <row r="22" spans="1:9" s="11" customFormat="1" ht="12.75">
      <c r="A22" s="16" t="s">
        <v>2</v>
      </c>
      <c r="B22" s="4"/>
      <c r="C22" s="19">
        <v>2867.87</v>
      </c>
      <c r="D22" s="16"/>
      <c r="E22" s="19">
        <v>1953</v>
      </c>
      <c r="F22" s="16"/>
      <c r="G22" s="4"/>
      <c r="H22" s="16"/>
      <c r="I22" s="12"/>
    </row>
    <row r="23" spans="1:9" s="11" customFormat="1" ht="12.75">
      <c r="A23" s="16" t="s">
        <v>60</v>
      </c>
      <c r="B23" s="4"/>
      <c r="C23" s="20">
        <f>8331.471+3631.668</f>
        <v>11963.139</v>
      </c>
      <c r="D23" s="16"/>
      <c r="E23" s="20">
        <f>6890.536+3537.143</f>
        <v>10427.679</v>
      </c>
      <c r="F23" s="16"/>
      <c r="G23" s="4"/>
      <c r="H23" s="16"/>
      <c r="I23" s="12"/>
    </row>
    <row r="24" spans="1:9" s="11" customFormat="1" ht="12.75">
      <c r="A24" s="16" t="s">
        <v>59</v>
      </c>
      <c r="B24" s="4"/>
      <c r="C24" s="20">
        <f>34.304+2278.449</f>
        <v>2312.753</v>
      </c>
      <c r="D24" s="16"/>
      <c r="E24" s="20">
        <f>1207+78.552</f>
        <v>1285.552</v>
      </c>
      <c r="F24" s="16"/>
      <c r="G24" s="4"/>
      <c r="H24" s="16"/>
      <c r="I24" s="12"/>
    </row>
    <row r="25" spans="1:9" s="11" customFormat="1" ht="12.75">
      <c r="A25" s="16" t="s">
        <v>199</v>
      </c>
      <c r="B25" s="4"/>
      <c r="C25" s="20">
        <v>22.611</v>
      </c>
      <c r="D25" s="16"/>
      <c r="E25" s="20">
        <v>22.573</v>
      </c>
      <c r="F25" s="16"/>
      <c r="G25" s="4"/>
      <c r="H25" s="16"/>
      <c r="I25" s="12"/>
    </row>
    <row r="26" spans="1:9" s="11" customFormat="1" ht="12.75">
      <c r="A26" s="16" t="s">
        <v>251</v>
      </c>
      <c r="B26" s="4"/>
      <c r="C26" s="20">
        <v>9191.347</v>
      </c>
      <c r="D26" s="16"/>
      <c r="E26" s="20">
        <v>9930</v>
      </c>
      <c r="F26" s="16"/>
      <c r="G26" s="4"/>
      <c r="H26" s="16"/>
      <c r="I26" s="12"/>
    </row>
    <row r="27" spans="1:9" s="11" customFormat="1" ht="12.75">
      <c r="A27" s="16" t="s">
        <v>70</v>
      </c>
      <c r="B27" s="58"/>
      <c r="C27" s="20">
        <v>2872</v>
      </c>
      <c r="D27" s="16"/>
      <c r="E27" s="20">
        <v>2882</v>
      </c>
      <c r="F27" s="16"/>
      <c r="G27" s="4"/>
      <c r="H27" s="16"/>
      <c r="I27" s="12"/>
    </row>
    <row r="28" spans="1:9" s="11" customFormat="1" ht="12.75">
      <c r="A28" s="16"/>
      <c r="B28" s="58"/>
      <c r="C28" s="21">
        <f>SUM(C22:C27)</f>
        <v>29229.72</v>
      </c>
      <c r="D28" s="16"/>
      <c r="E28" s="21">
        <f>SUM(E22:E27)</f>
        <v>26500.804</v>
      </c>
      <c r="F28" s="16"/>
      <c r="G28" s="4"/>
      <c r="H28" s="16"/>
      <c r="I28" s="12"/>
    </row>
    <row r="29" spans="1:9" s="11" customFormat="1" ht="12.75">
      <c r="A29" s="22" t="s">
        <v>3</v>
      </c>
      <c r="B29" s="59"/>
      <c r="C29" s="20"/>
      <c r="D29" s="16"/>
      <c r="E29" s="80"/>
      <c r="F29" s="16"/>
      <c r="G29" s="4"/>
      <c r="H29" s="16"/>
      <c r="I29" s="12"/>
    </row>
    <row r="30" spans="1:9" s="11" customFormat="1" ht="12.75">
      <c r="A30" s="16" t="s">
        <v>61</v>
      </c>
      <c r="B30" s="58"/>
      <c r="C30" s="20">
        <f>5619.787+1798.532</f>
        <v>7418.319</v>
      </c>
      <c r="D30" s="16"/>
      <c r="E30" s="20">
        <f>5752.664+1880.945</f>
        <v>7633.6089999999995</v>
      </c>
      <c r="F30" s="16"/>
      <c r="G30" s="4"/>
      <c r="H30" s="16"/>
      <c r="I30" s="12"/>
    </row>
    <row r="31" spans="1:9" s="11" customFormat="1" ht="12.75">
      <c r="A31" s="16" t="s">
        <v>62</v>
      </c>
      <c r="B31" s="58"/>
      <c r="C31" s="20">
        <v>2170.206</v>
      </c>
      <c r="D31" s="16"/>
      <c r="E31" s="20">
        <f>1292.723</f>
        <v>1292.723</v>
      </c>
      <c r="F31" s="16"/>
      <c r="G31" s="4"/>
      <c r="H31" s="16"/>
      <c r="I31" s="12"/>
    </row>
    <row r="32" spans="1:9" s="11" customFormat="1" ht="12.75">
      <c r="A32" s="16" t="s">
        <v>16</v>
      </c>
      <c r="B32" s="61">
        <v>21</v>
      </c>
      <c r="C32" s="20">
        <v>68.809</v>
      </c>
      <c r="D32" s="16"/>
      <c r="E32" s="20">
        <v>67.911</v>
      </c>
      <c r="F32" s="16"/>
      <c r="G32" s="4"/>
      <c r="H32" s="16"/>
      <c r="I32" s="12"/>
    </row>
    <row r="33" spans="1:9" s="11" customFormat="1" ht="12.75">
      <c r="A33" s="16" t="s">
        <v>89</v>
      </c>
      <c r="B33" s="61">
        <f>+B32</f>
        <v>21</v>
      </c>
      <c r="C33" s="20">
        <v>94.977</v>
      </c>
      <c r="D33" s="16"/>
      <c r="E33" s="20">
        <v>0</v>
      </c>
      <c r="F33" s="16"/>
      <c r="G33" s="4"/>
      <c r="H33" s="16"/>
      <c r="I33" s="12"/>
    </row>
    <row r="34" spans="1:9" s="11" customFormat="1" ht="12.75">
      <c r="A34" s="16" t="s">
        <v>93</v>
      </c>
      <c r="B34" s="61">
        <f>+B33</f>
        <v>21</v>
      </c>
      <c r="C34" s="20">
        <v>106.872</v>
      </c>
      <c r="D34" s="16"/>
      <c r="E34" s="20">
        <v>29.18</v>
      </c>
      <c r="F34" s="16"/>
      <c r="G34" s="4"/>
      <c r="H34" s="16"/>
      <c r="I34" s="12"/>
    </row>
    <row r="35" spans="1:9" s="11" customFormat="1" ht="12.75">
      <c r="A35" s="16" t="s">
        <v>63</v>
      </c>
      <c r="B35" s="58"/>
      <c r="C35" s="20">
        <v>181.18</v>
      </c>
      <c r="D35" s="16"/>
      <c r="E35" s="20">
        <v>45.421</v>
      </c>
      <c r="F35" s="16"/>
      <c r="G35" s="4"/>
      <c r="H35" s="16"/>
      <c r="I35" s="12"/>
    </row>
    <row r="36" spans="1:9" s="11" customFormat="1" ht="12.75">
      <c r="A36" s="16"/>
      <c r="B36" s="58"/>
      <c r="C36" s="21">
        <f>SUM(C30:C35)</f>
        <v>10040.363000000001</v>
      </c>
      <c r="D36" s="16"/>
      <c r="E36" s="21">
        <f>SUM(E30:E35)</f>
        <v>9068.844</v>
      </c>
      <c r="F36" s="16"/>
      <c r="G36" s="4"/>
      <c r="H36" s="16"/>
      <c r="I36" s="12"/>
    </row>
    <row r="37" spans="2:9" s="11" customFormat="1" ht="12.75">
      <c r="B37" s="53"/>
      <c r="E37" s="12"/>
      <c r="G37" s="12"/>
      <c r="I37" s="12"/>
    </row>
    <row r="38" spans="1:9" s="11" customFormat="1" ht="12.75">
      <c r="A38" s="18" t="s">
        <v>91</v>
      </c>
      <c r="B38" s="60"/>
      <c r="C38" s="11">
        <f>+C28-C36</f>
        <v>19189.357</v>
      </c>
      <c r="E38" s="11">
        <f>+E28-E36</f>
        <v>17431.96</v>
      </c>
      <c r="G38" s="12"/>
      <c r="I38" s="12"/>
    </row>
    <row r="39" spans="2:9" s="11" customFormat="1" ht="12.75">
      <c r="B39" s="12"/>
      <c r="E39" s="12"/>
      <c r="G39" s="12"/>
      <c r="I39" s="12"/>
    </row>
    <row r="40" spans="2:9" s="11" customFormat="1" ht="13.5" thickBot="1">
      <c r="B40" s="12"/>
      <c r="C40" s="23">
        <f>C38+SUM(C16:C19)</f>
        <v>25469.739999999998</v>
      </c>
      <c r="E40" s="23">
        <f>E38+SUM(E16:E19)</f>
        <v>23798.96</v>
      </c>
      <c r="G40" s="12"/>
      <c r="I40" s="12"/>
    </row>
    <row r="41" spans="2:9" s="11" customFormat="1" ht="13.5" thickTop="1">
      <c r="B41" s="12"/>
      <c r="E41" s="12"/>
      <c r="G41" s="12"/>
      <c r="I41" s="12"/>
    </row>
    <row r="42" spans="1:5" ht="12.75">
      <c r="A42" s="9" t="s">
        <v>6</v>
      </c>
      <c r="B42" s="57"/>
      <c r="C42" s="11">
        <v>12000</v>
      </c>
      <c r="E42" s="11">
        <v>5581</v>
      </c>
    </row>
    <row r="43" spans="1:5" ht="12.75">
      <c r="A43" s="9" t="s">
        <v>64</v>
      </c>
      <c r="B43" s="57"/>
      <c r="C43" s="16">
        <v>0</v>
      </c>
      <c r="D43" s="38"/>
      <c r="E43" s="16">
        <v>6480</v>
      </c>
    </row>
    <row r="44" spans="1:5" ht="12.75">
      <c r="A44" s="9" t="s">
        <v>192</v>
      </c>
      <c r="B44" s="57"/>
      <c r="C44" s="16">
        <v>98</v>
      </c>
      <c r="D44" s="38"/>
      <c r="E44" s="16">
        <v>39</v>
      </c>
    </row>
    <row r="45" spans="1:5" ht="12.75">
      <c r="A45" s="9" t="s">
        <v>80</v>
      </c>
      <c r="B45" s="57"/>
      <c r="C45" s="16">
        <v>10823.142</v>
      </c>
      <c r="E45" s="16">
        <v>9271</v>
      </c>
    </row>
    <row r="46" spans="1:5" ht="12.75">
      <c r="A46" s="9" t="s">
        <v>17</v>
      </c>
      <c r="B46" s="6"/>
      <c r="C46" s="25">
        <f>SUM(C42:C45)</f>
        <v>22921.142</v>
      </c>
      <c r="E46" s="25">
        <f>SUM(E42:E45)</f>
        <v>21371</v>
      </c>
    </row>
    <row r="47" spans="1:5" ht="12.75">
      <c r="A47" s="9" t="s">
        <v>18</v>
      </c>
      <c r="B47" s="61">
        <f>+B34</f>
        <v>21</v>
      </c>
      <c r="C47" s="16">
        <f>1245.17</f>
        <v>1245.17</v>
      </c>
      <c r="E47" s="16">
        <f>1278.984</f>
        <v>1278.984</v>
      </c>
    </row>
    <row r="48" spans="1:5" ht="12.75">
      <c r="A48" s="9" t="s">
        <v>252</v>
      </c>
      <c r="B48" s="61"/>
      <c r="C48" s="16">
        <v>1000</v>
      </c>
      <c r="E48" s="16">
        <v>1000</v>
      </c>
    </row>
    <row r="49" spans="1:5" ht="12.75">
      <c r="A49" s="9" t="s">
        <v>93</v>
      </c>
      <c r="B49" s="61">
        <f>+B47</f>
        <v>21</v>
      </c>
      <c r="C49" s="16">
        <v>214.138</v>
      </c>
      <c r="E49" s="16">
        <v>59.75</v>
      </c>
    </row>
    <row r="50" spans="1:5" ht="12.75">
      <c r="A50" s="9" t="s">
        <v>65</v>
      </c>
      <c r="B50" s="6"/>
      <c r="C50" s="16">
        <v>73.21</v>
      </c>
      <c r="E50" s="16">
        <v>74.249</v>
      </c>
    </row>
    <row r="51" spans="1:5" ht="12.75">
      <c r="A51" s="9" t="s">
        <v>13</v>
      </c>
      <c r="B51" s="6"/>
      <c r="C51" s="16">
        <v>16.269</v>
      </c>
      <c r="E51" s="16">
        <v>15</v>
      </c>
    </row>
    <row r="52" spans="1:5" ht="13.5" thickBot="1">
      <c r="A52" s="9"/>
      <c r="B52" s="57"/>
      <c r="C52" s="23">
        <f>SUM(C46:C51)</f>
        <v>25469.928999999996</v>
      </c>
      <c r="E52" s="23">
        <f>SUM(E46:E51)</f>
        <v>23798.983</v>
      </c>
    </row>
    <row r="53" spans="1:9" ht="13.5" thickTop="1">
      <c r="A53" s="26"/>
      <c r="B53" s="6"/>
      <c r="C53" s="27"/>
      <c r="E53" s="27"/>
      <c r="G53" s="28"/>
      <c r="I53" s="29"/>
    </row>
    <row r="54" spans="1:9" ht="12.75">
      <c r="A54" s="52" t="s">
        <v>200</v>
      </c>
      <c r="B54" s="52"/>
      <c r="C54" s="31">
        <f>+(C46-C18-C51)/120000</f>
        <v>0.18047394166666667</v>
      </c>
      <c r="E54" s="31">
        <f>+(E46-E18-E51)/4860.623</f>
        <v>4.14453044393692</v>
      </c>
      <c r="G54" s="28"/>
      <c r="I54" s="29"/>
    </row>
    <row r="55" spans="1:9" ht="12.75">
      <c r="A55" s="52"/>
      <c r="B55" s="52"/>
      <c r="C55" s="31"/>
      <c r="E55" s="31"/>
      <c r="G55" s="28"/>
      <c r="I55" s="29"/>
    </row>
    <row r="56" spans="1:9" ht="12.75">
      <c r="A56" s="11" t="s">
        <v>115</v>
      </c>
      <c r="B56" s="52"/>
      <c r="C56" s="31"/>
      <c r="E56" s="31"/>
      <c r="G56" s="28"/>
      <c r="I56" s="29"/>
    </row>
    <row r="57" spans="1:9" ht="12.75">
      <c r="A57" s="52"/>
      <c r="B57" s="52"/>
      <c r="C57" s="31"/>
      <c r="E57" s="31"/>
      <c r="G57" s="28"/>
      <c r="I57" s="29"/>
    </row>
    <row r="58" spans="1:9" ht="32.25" customHeight="1">
      <c r="A58" s="167" t="s">
        <v>202</v>
      </c>
      <c r="B58" s="167"/>
      <c r="C58" s="167"/>
      <c r="D58" s="167"/>
      <c r="E58" s="167"/>
      <c r="F58" s="112"/>
      <c r="G58" s="112"/>
      <c r="H58" s="112"/>
      <c r="I58" s="112"/>
    </row>
    <row r="59" spans="1:9" ht="12.75">
      <c r="A59" s="26"/>
      <c r="B59" s="26"/>
      <c r="C59" s="27"/>
      <c r="G59" s="28"/>
      <c r="I59" s="29"/>
    </row>
    <row r="60" spans="1:10" ht="33" customHeight="1">
      <c r="A60" s="169" t="s">
        <v>229</v>
      </c>
      <c r="B60" s="170"/>
      <c r="C60" s="170"/>
      <c r="D60" s="170"/>
      <c r="E60" s="170"/>
      <c r="F60" s="170"/>
      <c r="G60" s="31"/>
      <c r="I60" s="32"/>
      <c r="J60" s="33"/>
    </row>
    <row r="61" spans="1:2" ht="12.75">
      <c r="A61" s="11" t="s">
        <v>36</v>
      </c>
      <c r="B61" s="11"/>
    </row>
    <row r="62" spans="1:5" ht="31.5" customHeight="1">
      <c r="A62" s="167" t="s">
        <v>228</v>
      </c>
      <c r="B62" s="167"/>
      <c r="C62" s="167"/>
      <c r="D62" s="167"/>
      <c r="E62" s="167"/>
    </row>
    <row r="63" spans="1:2" ht="12.75">
      <c r="A63" s="11"/>
      <c r="B63" s="11"/>
    </row>
    <row r="64" spans="1:2" ht="12.75">
      <c r="A64" s="11"/>
      <c r="B64" s="11"/>
    </row>
  </sheetData>
  <mergeCells count="3">
    <mergeCell ref="A60:F60"/>
    <mergeCell ref="A58:E58"/>
    <mergeCell ref="A62:E62"/>
  </mergeCells>
  <printOptions/>
  <pageMargins left="0.52" right="0.52" top="0.5" bottom="0.5" header="0.5" footer="0.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H40"/>
  <sheetViews>
    <sheetView workbookViewId="0" topLeftCell="A25">
      <selection activeCell="B24" sqref="B24"/>
    </sheetView>
  </sheetViews>
  <sheetFormatPr defaultColWidth="9.140625" defaultRowHeight="12.75"/>
  <cols>
    <col min="1" max="1" width="36.7109375" style="5" customWidth="1"/>
    <col min="2" max="5" width="8.7109375" style="11" customWidth="1"/>
    <col min="6" max="6" width="11.8515625" style="11" customWidth="1"/>
    <col min="7" max="7" width="8.7109375" style="11" customWidth="1"/>
    <col min="8" max="8" width="10.421875" style="5" customWidth="1"/>
    <col min="9" max="16384" width="9.140625" style="5" customWidth="1"/>
  </cols>
  <sheetData>
    <row r="1" ht="12.75">
      <c r="A1" s="7" t="str">
        <f>'IS'!A1</f>
        <v>ADVANCE INFORMATION MARKETING BERHAD</v>
      </c>
    </row>
    <row r="2" ht="12.75">
      <c r="A2" s="34" t="str">
        <f>'IS'!A2</f>
        <v>(Company No. 644769-D)</v>
      </c>
    </row>
    <row r="3" ht="12.75">
      <c r="A3" s="34"/>
    </row>
    <row r="5" ht="12.75">
      <c r="A5" s="9" t="s">
        <v>37</v>
      </c>
    </row>
    <row r="6" ht="12.75">
      <c r="A6" s="9" t="str">
        <f>'IS'!A6</f>
        <v>FOR THE FIRST QUARTER ENDED 31 MARCH 2006</v>
      </c>
    </row>
    <row r="7" ht="12.75">
      <c r="A7" s="9" t="str">
        <f>'IS'!A7</f>
        <v>(The figures have not been audited)</v>
      </c>
    </row>
    <row r="8" ht="12.75">
      <c r="A8" s="9"/>
    </row>
    <row r="9" spans="2:6" ht="25.5" customHeight="1">
      <c r="B9" s="173" t="s">
        <v>139</v>
      </c>
      <c r="C9" s="174"/>
      <c r="D9" s="171" t="s">
        <v>83</v>
      </c>
      <c r="E9" s="172"/>
      <c r="F9" s="90" t="s">
        <v>82</v>
      </c>
    </row>
    <row r="10" spans="2:6" ht="14.25" customHeight="1">
      <c r="B10" s="4"/>
      <c r="C10" s="4"/>
      <c r="D10" s="91"/>
      <c r="E10" s="91" t="s">
        <v>144</v>
      </c>
      <c r="F10" s="91"/>
    </row>
    <row r="11" spans="2:8" ht="12.75">
      <c r="B11" s="12" t="s">
        <v>140</v>
      </c>
      <c r="C11" s="12"/>
      <c r="D11" s="12" t="s">
        <v>38</v>
      </c>
      <c r="E11" s="12" t="s">
        <v>145</v>
      </c>
      <c r="F11" s="12" t="s">
        <v>81</v>
      </c>
      <c r="H11" s="6"/>
    </row>
    <row r="12" spans="2:8" ht="12.75">
      <c r="B12" s="12" t="s">
        <v>141</v>
      </c>
      <c r="C12" s="12" t="s">
        <v>142</v>
      </c>
      <c r="D12" s="12" t="s">
        <v>67</v>
      </c>
      <c r="E12" s="12" t="s">
        <v>90</v>
      </c>
      <c r="F12" s="12" t="s">
        <v>120</v>
      </c>
      <c r="G12" s="12" t="s">
        <v>12</v>
      </c>
      <c r="H12" s="6"/>
    </row>
    <row r="13" spans="2:8" ht="12.75">
      <c r="B13" s="12" t="s">
        <v>5</v>
      </c>
      <c r="C13" s="12" t="s">
        <v>5</v>
      </c>
      <c r="D13" s="12" t="s">
        <v>5</v>
      </c>
      <c r="E13" s="12" t="s">
        <v>5</v>
      </c>
      <c r="F13" s="12" t="s">
        <v>5</v>
      </c>
      <c r="G13" s="12" t="s">
        <v>5</v>
      </c>
      <c r="H13" s="6"/>
    </row>
    <row r="14" spans="2:8" ht="12.75">
      <c r="B14" s="12"/>
      <c r="C14" s="12"/>
      <c r="D14" s="12"/>
      <c r="E14" s="12"/>
      <c r="F14" s="12"/>
      <c r="G14" s="12"/>
      <c r="H14" s="6"/>
    </row>
    <row r="15" spans="1:7" ht="12.75">
      <c r="A15" s="5" t="s">
        <v>198</v>
      </c>
      <c r="B15" s="11">
        <v>4860.6</v>
      </c>
      <c r="C15" s="11">
        <v>720</v>
      </c>
      <c r="D15" s="11">
        <v>6480</v>
      </c>
      <c r="E15" s="11">
        <v>39</v>
      </c>
      <c r="F15" s="11">
        <v>9271</v>
      </c>
      <c r="G15" s="11">
        <f>SUM(B15:F15)</f>
        <v>21370.6</v>
      </c>
    </row>
    <row r="17" spans="1:7" ht="25.5">
      <c r="A17" s="113" t="s">
        <v>154</v>
      </c>
      <c r="D17" s="11">
        <v>-688</v>
      </c>
      <c r="G17" s="16">
        <f>SUM(B17:F17)</f>
        <v>-688</v>
      </c>
    </row>
    <row r="19" spans="1:7" ht="12.75">
      <c r="A19" s="62" t="s">
        <v>147</v>
      </c>
      <c r="B19" s="16">
        <v>1007</v>
      </c>
      <c r="C19" s="16">
        <v>-720</v>
      </c>
      <c r="D19" s="16">
        <v>-287</v>
      </c>
      <c r="G19" s="16">
        <f>SUM(B19:F19)</f>
        <v>0</v>
      </c>
    </row>
    <row r="20" spans="1:7" ht="12.75">
      <c r="A20" s="62"/>
      <c r="B20" s="16"/>
      <c r="C20" s="16"/>
      <c r="D20" s="16"/>
      <c r="G20" s="16"/>
    </row>
    <row r="21" ht="12.75">
      <c r="A21" s="5" t="s">
        <v>151</v>
      </c>
    </row>
    <row r="22" spans="1:7" ht="12.75">
      <c r="A22" s="5" t="s">
        <v>152</v>
      </c>
      <c r="B22" s="11">
        <v>5505</v>
      </c>
      <c r="D22" s="11">
        <v>-5505</v>
      </c>
      <c r="G22" s="16">
        <f>SUM(B22:F22)</f>
        <v>0</v>
      </c>
    </row>
    <row r="23" spans="1:7" ht="12.75">
      <c r="A23" s="5" t="s">
        <v>153</v>
      </c>
      <c r="B23" s="11">
        <v>627</v>
      </c>
      <c r="F23" s="11">
        <v>-627</v>
      </c>
      <c r="G23" s="16">
        <f>SUM(B23:F23)</f>
        <v>0</v>
      </c>
    </row>
    <row r="24" ht="12.75">
      <c r="G24" s="16"/>
    </row>
    <row r="25" spans="1:7" ht="25.5">
      <c r="A25" s="113" t="s">
        <v>180</v>
      </c>
      <c r="G25" s="16"/>
    </row>
    <row r="26" spans="1:7" ht="12.75">
      <c r="A26" s="92" t="s">
        <v>155</v>
      </c>
      <c r="E26" s="11">
        <v>59</v>
      </c>
      <c r="G26" s="16">
        <f>SUM(B26:F26)</f>
        <v>59</v>
      </c>
    </row>
    <row r="27" spans="1:7" ht="12.75">
      <c r="A27" s="5" t="s">
        <v>150</v>
      </c>
      <c r="F27" s="11">
        <v>2179</v>
      </c>
      <c r="G27" s="16">
        <f>SUM(B27:F27)</f>
        <v>2179</v>
      </c>
    </row>
    <row r="29" spans="1:7" ht="13.5" thickBot="1">
      <c r="A29" s="5" t="s">
        <v>146</v>
      </c>
      <c r="B29" s="23">
        <f aca="true" t="shared" si="0" ref="B29:G29">SUM(B15:B28)</f>
        <v>11999.6</v>
      </c>
      <c r="C29" s="23">
        <f t="shared" si="0"/>
        <v>0</v>
      </c>
      <c r="D29" s="23">
        <f t="shared" si="0"/>
        <v>0</v>
      </c>
      <c r="E29" s="23">
        <f t="shared" si="0"/>
        <v>98</v>
      </c>
      <c r="F29" s="23">
        <f t="shared" si="0"/>
        <v>10823</v>
      </c>
      <c r="G29" s="23">
        <f t="shared" si="0"/>
        <v>22920.6</v>
      </c>
    </row>
    <row r="30" spans="2:7" ht="13.5" thickTop="1">
      <c r="B30" s="16"/>
      <c r="C30" s="16"/>
      <c r="D30" s="16"/>
      <c r="E30" s="16"/>
      <c r="F30" s="16"/>
      <c r="G30" s="16"/>
    </row>
    <row r="31" spans="1:7" ht="12.75">
      <c r="A31" s="5" t="s">
        <v>143</v>
      </c>
      <c r="B31" s="16"/>
      <c r="C31" s="16"/>
      <c r="D31" s="16"/>
      <c r="E31" s="16"/>
      <c r="F31" s="16"/>
      <c r="G31" s="16"/>
    </row>
    <row r="32" spans="2:7" ht="12.75">
      <c r="B32" s="16"/>
      <c r="C32" s="16"/>
      <c r="D32" s="16"/>
      <c r="E32" s="16"/>
      <c r="F32" s="16"/>
      <c r="G32" s="16"/>
    </row>
    <row r="34" ht="12.75">
      <c r="A34" s="11" t="s">
        <v>117</v>
      </c>
    </row>
    <row r="35" spans="1:7" ht="27.75" customHeight="1">
      <c r="A35" s="167" t="s">
        <v>203</v>
      </c>
      <c r="B35" s="167"/>
      <c r="C35" s="167"/>
      <c r="D35" s="167"/>
      <c r="E35" s="167"/>
      <c r="F35" s="167"/>
      <c r="G35" s="167"/>
    </row>
    <row r="36" spans="1:7" ht="12.75">
      <c r="A36" s="51"/>
      <c r="B36" s="51"/>
      <c r="C36" s="51"/>
      <c r="D36" s="51"/>
      <c r="E36" s="51"/>
      <c r="F36" s="51"/>
      <c r="G36" s="51"/>
    </row>
    <row r="37" spans="1:7" ht="12.75">
      <c r="A37" s="51"/>
      <c r="B37" s="51"/>
      <c r="C37" s="51"/>
      <c r="D37" s="51"/>
      <c r="E37" s="51"/>
      <c r="F37" s="51"/>
      <c r="G37" s="51"/>
    </row>
    <row r="38" ht="12.75">
      <c r="A38" s="11"/>
    </row>
    <row r="39" ht="12.75">
      <c r="A39" s="11"/>
    </row>
    <row r="40" ht="12.75">
      <c r="H40" s="35"/>
    </row>
  </sheetData>
  <mergeCells count="3">
    <mergeCell ref="D9:E9"/>
    <mergeCell ref="B9:C9"/>
    <mergeCell ref="A35:G35"/>
  </mergeCells>
  <printOptions horizontalCentered="1"/>
  <pageMargins left="0.38" right="0.38" top="0.5" bottom="0.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3"/>
  <sheetViews>
    <sheetView workbookViewId="0" topLeftCell="A28">
      <selection activeCell="E21" sqref="E21"/>
    </sheetView>
  </sheetViews>
  <sheetFormatPr defaultColWidth="9.140625" defaultRowHeight="12.75"/>
  <cols>
    <col min="1" max="1" width="42.00390625" style="5" customWidth="1"/>
    <col min="2" max="2" width="3.421875" style="5" customWidth="1"/>
    <col min="3" max="3" width="14.57421875" style="2" bestFit="1" customWidth="1"/>
    <col min="4" max="4" width="1.7109375" style="5" customWidth="1"/>
    <col min="5" max="5" width="15.421875" style="5" customWidth="1"/>
    <col min="6" max="6" width="2.7109375" style="5" customWidth="1"/>
    <col min="7" max="7" width="12.8515625" style="5" bestFit="1" customWidth="1"/>
    <col min="8" max="16384" width="9.140625" style="5" customWidth="1"/>
  </cols>
  <sheetData>
    <row r="1" ht="12.75">
      <c r="A1" s="7" t="str">
        <f>'IS'!A1</f>
        <v>ADVANCE INFORMATION MARKETING BERHAD</v>
      </c>
    </row>
    <row r="2" ht="12.75">
      <c r="A2" s="34" t="str">
        <f>'IS'!A2</f>
        <v>(Company No. 644769-D)</v>
      </c>
    </row>
    <row r="3" ht="12.75">
      <c r="A3" s="34"/>
    </row>
    <row r="5" ht="12.75">
      <c r="A5" s="9" t="s">
        <v>39</v>
      </c>
    </row>
    <row r="6" ht="12.75">
      <c r="A6" s="9" t="str">
        <f>'IS'!A6</f>
        <v>FOR THE FIRST QUARTER ENDED 31 MARCH 2006</v>
      </c>
    </row>
    <row r="7" spans="1:3" ht="12.75">
      <c r="A7" s="9" t="str">
        <f>'IS'!A7</f>
        <v>(The figures have not been audited)</v>
      </c>
      <c r="C7" s="36"/>
    </row>
    <row r="8" spans="1:7" ht="12.75">
      <c r="A8" s="9"/>
      <c r="C8" s="6"/>
      <c r="E8" s="6"/>
      <c r="G8" s="6" t="s">
        <v>134</v>
      </c>
    </row>
    <row r="9" spans="1:7" ht="12.75">
      <c r="A9" s="9"/>
      <c r="D9" s="6"/>
      <c r="E9" s="6" t="s">
        <v>208</v>
      </c>
      <c r="G9" s="6" t="s">
        <v>206</v>
      </c>
    </row>
    <row r="10" spans="1:7" ht="12.75">
      <c r="A10" s="9"/>
      <c r="E10" s="6" t="s">
        <v>207</v>
      </c>
      <c r="G10" s="6" t="s">
        <v>207</v>
      </c>
    </row>
    <row r="11" spans="1:7" ht="12.75">
      <c r="A11" s="9"/>
      <c r="B11" s="9"/>
      <c r="D11" s="46"/>
      <c r="E11" s="46" t="str">
        <f>'IS'!C13</f>
        <v>31.03.2006</v>
      </c>
      <c r="G11" s="46" t="str">
        <f>'IS'!E13</f>
        <v>31.03.2005</v>
      </c>
    </row>
    <row r="12" spans="1:7" ht="12.75">
      <c r="A12" s="9"/>
      <c r="D12" s="37"/>
      <c r="E12" s="37" t="s">
        <v>5</v>
      </c>
      <c r="G12" s="37" t="s">
        <v>5</v>
      </c>
    </row>
    <row r="13" spans="1:7" ht="12.75">
      <c r="A13" s="9"/>
      <c r="E13" s="36"/>
      <c r="G13" s="36"/>
    </row>
    <row r="14" spans="1:7" ht="12.75">
      <c r="A14" s="9" t="s">
        <v>119</v>
      </c>
      <c r="D14" s="11"/>
      <c r="E14" s="2"/>
      <c r="G14" s="2"/>
    </row>
    <row r="15" spans="1:7" ht="12.75">
      <c r="A15" s="5" t="s">
        <v>172</v>
      </c>
      <c r="D15" s="11"/>
      <c r="E15" s="2">
        <v>2557</v>
      </c>
      <c r="G15" s="2">
        <f>'IS'!E30</f>
        <v>2233</v>
      </c>
    </row>
    <row r="16" spans="1:7" ht="12.75">
      <c r="A16" s="5" t="s">
        <v>173</v>
      </c>
      <c r="D16" s="11"/>
      <c r="E16" s="49">
        <v>289</v>
      </c>
      <c r="G16" s="49">
        <v>161</v>
      </c>
    </row>
    <row r="17" spans="1:7" ht="12.75">
      <c r="A17" s="5" t="s">
        <v>174</v>
      </c>
      <c r="D17" s="11"/>
      <c r="E17" s="2">
        <f>SUM(E15:E16)</f>
        <v>2846</v>
      </c>
      <c r="G17" s="2">
        <f>SUM(G15:G16)</f>
        <v>2394</v>
      </c>
    </row>
    <row r="18" spans="1:7" ht="12.75">
      <c r="A18" s="5" t="s">
        <v>181</v>
      </c>
      <c r="D18" s="11"/>
      <c r="E18" s="49">
        <v>-2615</v>
      </c>
      <c r="G18" s="49">
        <v>-2711</v>
      </c>
    </row>
    <row r="19" spans="1:7" ht="12.75">
      <c r="A19" s="5" t="s">
        <v>210</v>
      </c>
      <c r="D19" s="11"/>
      <c r="E19" s="2">
        <f>SUM(E17:E18)</f>
        <v>231</v>
      </c>
      <c r="G19" s="2">
        <f>SUM(G17:G18)</f>
        <v>-317</v>
      </c>
    </row>
    <row r="20" spans="1:7" ht="12.75">
      <c r="A20" s="5" t="s">
        <v>211</v>
      </c>
      <c r="D20" s="11"/>
      <c r="E20" s="2">
        <v>-242</v>
      </c>
      <c r="G20" s="2">
        <v>-168</v>
      </c>
    </row>
    <row r="21" spans="1:7" ht="12.75">
      <c r="A21" s="5" t="s">
        <v>212</v>
      </c>
      <c r="D21" s="11"/>
      <c r="E21" s="49">
        <v>-1</v>
      </c>
      <c r="G21" s="49">
        <v>-2</v>
      </c>
    </row>
    <row r="22" spans="1:7" ht="12.75">
      <c r="A22" s="5" t="s">
        <v>175</v>
      </c>
      <c r="D22" s="11"/>
      <c r="E22" s="2">
        <f>SUM(E19:E21)</f>
        <v>-12</v>
      </c>
      <c r="G22" s="2">
        <f>SUM(G19:G21)</f>
        <v>-487</v>
      </c>
    </row>
    <row r="23" spans="1:7" ht="12.75">
      <c r="A23" s="9"/>
      <c r="D23" s="11"/>
      <c r="E23" s="2"/>
      <c r="G23" s="2"/>
    </row>
    <row r="24" spans="1:7" ht="12.75">
      <c r="A24" s="9" t="s">
        <v>176</v>
      </c>
      <c r="D24" s="11"/>
      <c r="E24" s="2">
        <v>-127</v>
      </c>
      <c r="G24" s="2">
        <v>-492</v>
      </c>
    </row>
    <row r="25" spans="4:7" ht="12.75">
      <c r="D25" s="11"/>
      <c r="E25" s="3"/>
      <c r="G25" s="3"/>
    </row>
    <row r="26" spans="1:7" ht="12.75">
      <c r="A26" s="9" t="s">
        <v>177</v>
      </c>
      <c r="D26" s="11"/>
      <c r="E26" s="3">
        <v>-764</v>
      </c>
      <c r="G26" s="3">
        <v>8049</v>
      </c>
    </row>
    <row r="27" spans="4:7" ht="12.75">
      <c r="D27" s="11"/>
      <c r="E27" s="49"/>
      <c r="G27" s="49"/>
    </row>
    <row r="28" spans="1:7" ht="12.75">
      <c r="A28" s="9" t="s">
        <v>178</v>
      </c>
      <c r="D28" s="11"/>
      <c r="E28" s="3">
        <f>SUM(E22:E27)</f>
        <v>-903</v>
      </c>
      <c r="G28" s="3">
        <f>SUM(G22:G27)</f>
        <v>7070</v>
      </c>
    </row>
    <row r="29" spans="1:7" ht="12.75">
      <c r="A29" s="9" t="s">
        <v>179</v>
      </c>
      <c r="D29" s="11"/>
      <c r="E29" s="3">
        <v>59</v>
      </c>
      <c r="G29" s="3">
        <v>0</v>
      </c>
    </row>
    <row r="30" spans="1:7" ht="12.75">
      <c r="A30" s="9" t="s">
        <v>69</v>
      </c>
      <c r="D30" s="11"/>
      <c r="E30" s="3">
        <v>12812</v>
      </c>
      <c r="G30" s="3">
        <v>185</v>
      </c>
    </row>
    <row r="31" spans="4:7" ht="12.75">
      <c r="D31" s="11"/>
      <c r="E31" s="3"/>
      <c r="G31" s="3"/>
    </row>
    <row r="32" spans="1:7" ht="13.5" thickBot="1">
      <c r="A32" s="9" t="s">
        <v>68</v>
      </c>
      <c r="D32" s="11"/>
      <c r="E32" s="50">
        <f>SUM(E28:E31)</f>
        <v>11968</v>
      </c>
      <c r="G32" s="50">
        <f>SUM(G28:G31)</f>
        <v>7255</v>
      </c>
    </row>
    <row r="33" spans="5:7" ht="13.5" thickTop="1">
      <c r="E33" s="48"/>
      <c r="G33" s="48"/>
    </row>
    <row r="34" spans="1:7" ht="12.75">
      <c r="A34" s="9" t="s">
        <v>71</v>
      </c>
      <c r="E34" s="48"/>
      <c r="G34" s="48"/>
    </row>
    <row r="35" spans="1:7" ht="12.75">
      <c r="A35" s="9"/>
      <c r="E35" s="48"/>
      <c r="G35" s="48"/>
    </row>
    <row r="36" spans="1:7" ht="12.75">
      <c r="A36" s="9" t="s">
        <v>250</v>
      </c>
      <c r="E36" s="54">
        <f>+'BS'!C26</f>
        <v>9191.347</v>
      </c>
      <c r="G36" s="54">
        <v>7200</v>
      </c>
    </row>
    <row r="37" spans="1:7" ht="12.75">
      <c r="A37" s="9" t="s">
        <v>70</v>
      </c>
      <c r="E37" s="54">
        <f>+'BS'!C27</f>
        <v>2872</v>
      </c>
      <c r="G37" s="54">
        <v>55</v>
      </c>
    </row>
    <row r="38" spans="1:7" ht="12.75">
      <c r="A38" s="9" t="s">
        <v>89</v>
      </c>
      <c r="E38" s="3">
        <v>-95</v>
      </c>
      <c r="G38" s="3">
        <v>0</v>
      </c>
    </row>
    <row r="39" spans="5:7" ht="12.75">
      <c r="E39" s="54"/>
      <c r="G39" s="54"/>
    </row>
    <row r="40" spans="1:7" ht="13.5" thickBot="1">
      <c r="A40" s="9" t="s">
        <v>68</v>
      </c>
      <c r="E40" s="55">
        <f>SUM(E36:E39)</f>
        <v>11968.347</v>
      </c>
      <c r="G40" s="55">
        <f>SUM(G36:G39)</f>
        <v>7255</v>
      </c>
    </row>
    <row r="41" spans="3:5" ht="13.5" thickTop="1">
      <c r="C41" s="48"/>
      <c r="E41" s="16"/>
    </row>
    <row r="42" ht="12.75">
      <c r="A42" s="11" t="s">
        <v>115</v>
      </c>
    </row>
    <row r="43" ht="12.75">
      <c r="A43" s="11"/>
    </row>
    <row r="44" spans="1:7" ht="44.25" customHeight="1">
      <c r="A44" s="167" t="s">
        <v>209</v>
      </c>
      <c r="B44" s="167"/>
      <c r="C44" s="167"/>
      <c r="D44" s="167"/>
      <c r="E44" s="167"/>
      <c r="F44" s="167"/>
      <c r="G44" s="167"/>
    </row>
    <row r="45" ht="12.75">
      <c r="A45" s="11"/>
    </row>
    <row r="46" spans="3:6" s="11" customFormat="1" ht="12.75">
      <c r="C46" s="2"/>
      <c r="D46" s="12"/>
      <c r="F46" s="12"/>
    </row>
    <row r="47" spans="3:6" s="11" customFormat="1" ht="12.75">
      <c r="C47" s="2"/>
      <c r="D47" s="12"/>
      <c r="F47" s="12"/>
    </row>
    <row r="48" spans="1:6" ht="12.75">
      <c r="A48" s="5" t="s">
        <v>79</v>
      </c>
      <c r="C48" s="36"/>
      <c r="D48" s="6"/>
      <c r="F48" s="6"/>
    </row>
    <row r="49" spans="3:6" ht="12.75">
      <c r="C49" s="36"/>
      <c r="D49" s="6"/>
      <c r="F49" s="6"/>
    </row>
    <row r="50" spans="3:6" ht="12.75">
      <c r="C50" s="36"/>
      <c r="D50" s="6"/>
      <c r="F50" s="6"/>
    </row>
    <row r="51" spans="3:6" ht="12.75">
      <c r="C51" s="36"/>
      <c r="D51" s="6"/>
      <c r="F51" s="6"/>
    </row>
    <row r="52" spans="3:6" ht="12.75">
      <c r="C52" s="36"/>
      <c r="D52" s="6"/>
      <c r="F52" s="6"/>
    </row>
    <row r="53" spans="3:6" ht="12.75">
      <c r="C53" s="36"/>
      <c r="D53" s="6"/>
      <c r="F53" s="6"/>
    </row>
  </sheetData>
  <mergeCells count="1">
    <mergeCell ref="A44:G44"/>
  </mergeCells>
  <printOptions/>
  <pageMargins left="0.37" right="0.35" top="0.5" bottom="0.5" header="0.5" footer="0.5"/>
  <pageSetup horizontalDpi="1200" verticalDpi="12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M212"/>
  <sheetViews>
    <sheetView workbookViewId="0" topLeftCell="A57">
      <selection activeCell="H65" sqref="H65"/>
    </sheetView>
  </sheetViews>
  <sheetFormatPr defaultColWidth="9.140625" defaultRowHeight="12.75"/>
  <cols>
    <col min="1" max="1" width="4.57421875" style="39" customWidth="1"/>
    <col min="2" max="2" width="5.140625" style="5" customWidth="1"/>
    <col min="3" max="3" width="14.7109375" style="5" customWidth="1"/>
    <col min="4" max="4" width="12.8515625" style="5" customWidth="1"/>
    <col min="5" max="5" width="12.57421875" style="5" customWidth="1"/>
    <col min="6" max="6" width="2.421875" style="5" customWidth="1"/>
    <col min="7" max="7" width="18.8515625" style="5" bestFit="1" customWidth="1"/>
    <col min="8" max="8" width="11.7109375" style="5" bestFit="1" customWidth="1"/>
    <col min="9" max="9" width="18.00390625" style="5" bestFit="1" customWidth="1"/>
    <col min="10" max="10" width="11.28125" style="5" customWidth="1"/>
    <col min="11" max="16384" width="9.140625" style="5" customWidth="1"/>
  </cols>
  <sheetData>
    <row r="1" ht="12.75">
      <c r="A1" s="7" t="str">
        <f>CashFlow!A1</f>
        <v>ADVANCE INFORMATION MARKETING BERHAD</v>
      </c>
    </row>
    <row r="2" ht="12.75">
      <c r="A2" s="34" t="str">
        <f>CashFlow!A2</f>
        <v>(Company No. 644769-D)</v>
      </c>
    </row>
    <row r="3" ht="12.75">
      <c r="A3" s="34"/>
    </row>
    <row r="4" ht="12.75">
      <c r="A4" s="40"/>
    </row>
    <row r="5" ht="12.75">
      <c r="A5" s="39" t="s">
        <v>72</v>
      </c>
    </row>
    <row r="8" spans="1:2" ht="12.75">
      <c r="A8" s="41" t="s">
        <v>14</v>
      </c>
      <c r="B8" s="9" t="s">
        <v>102</v>
      </c>
    </row>
    <row r="11" ht="12.75">
      <c r="K11" s="38"/>
    </row>
    <row r="25" spans="1:2" ht="12.75">
      <c r="A25" s="41" t="s">
        <v>11</v>
      </c>
      <c r="B25" s="9" t="s">
        <v>186</v>
      </c>
    </row>
    <row r="30" spans="1:2" ht="12.75">
      <c r="A30" s="41" t="s">
        <v>40</v>
      </c>
      <c r="B30" s="9" t="s">
        <v>103</v>
      </c>
    </row>
    <row r="31" spans="1:9" ht="12.75">
      <c r="A31" s="41"/>
      <c r="B31" s="177"/>
      <c r="C31" s="177"/>
      <c r="D31" s="177"/>
      <c r="E31" s="177"/>
      <c r="F31" s="177"/>
      <c r="G31" s="177"/>
      <c r="H31" s="177"/>
      <c r="I31" s="177"/>
    </row>
    <row r="32" spans="1:9" ht="12.75">
      <c r="A32" s="41"/>
      <c r="B32" s="177"/>
      <c r="C32" s="177"/>
      <c r="D32" s="177"/>
      <c r="E32" s="177"/>
      <c r="F32" s="177"/>
      <c r="G32" s="177"/>
      <c r="H32" s="177"/>
      <c r="I32" s="177"/>
    </row>
    <row r="33" spans="1:9" ht="12.75">
      <c r="A33" s="41"/>
      <c r="B33" s="123"/>
      <c r="C33" s="123"/>
      <c r="D33" s="123"/>
      <c r="E33" s="123"/>
      <c r="F33" s="123"/>
      <c r="G33" s="123"/>
      <c r="H33" s="123"/>
      <c r="I33" s="123"/>
    </row>
    <row r="34" spans="1:2" ht="12.75">
      <c r="A34" s="41" t="s">
        <v>8</v>
      </c>
      <c r="B34" s="9" t="s">
        <v>73</v>
      </c>
    </row>
    <row r="35" spans="2:9" ht="31.5" customHeight="1">
      <c r="B35" s="177" t="s">
        <v>97</v>
      </c>
      <c r="C35" s="177"/>
      <c r="D35" s="177"/>
      <c r="E35" s="177"/>
      <c r="F35" s="177"/>
      <c r="G35" s="177"/>
      <c r="H35" s="177"/>
      <c r="I35" s="177"/>
    </row>
    <row r="37" spans="1:2" ht="12.75">
      <c r="A37" s="41" t="s">
        <v>41</v>
      </c>
      <c r="B37" s="9" t="s">
        <v>187</v>
      </c>
    </row>
    <row r="38" spans="1:12" ht="17.25" customHeight="1">
      <c r="A38" s="41"/>
      <c r="B38" s="184" t="s">
        <v>188</v>
      </c>
      <c r="C38" s="184"/>
      <c r="D38" s="184"/>
      <c r="E38" s="184"/>
      <c r="F38" s="184"/>
      <c r="G38" s="184"/>
      <c r="H38" s="184"/>
      <c r="I38" s="184"/>
      <c r="J38" s="96"/>
      <c r="K38" s="96"/>
      <c r="L38" s="96"/>
    </row>
    <row r="39" spans="1:12" ht="12.75">
      <c r="A39" s="41"/>
      <c r="B39" s="96"/>
      <c r="C39" s="96"/>
      <c r="D39" s="96"/>
      <c r="E39" s="96"/>
      <c r="F39" s="96"/>
      <c r="G39" s="96"/>
      <c r="H39" s="96"/>
      <c r="I39" s="96"/>
      <c r="J39" s="96"/>
      <c r="K39" s="96"/>
      <c r="L39" s="96"/>
    </row>
    <row r="40" spans="1:2" ht="12.75">
      <c r="A40" s="41" t="s">
        <v>42</v>
      </c>
      <c r="B40" s="42" t="s">
        <v>43</v>
      </c>
    </row>
    <row r="41" spans="2:9" ht="27" customHeight="1">
      <c r="B41" s="176" t="s">
        <v>219</v>
      </c>
      <c r="C41" s="176"/>
      <c r="D41" s="176"/>
      <c r="E41" s="176"/>
      <c r="F41" s="176"/>
      <c r="G41" s="176"/>
      <c r="H41" s="176"/>
      <c r="I41" s="176"/>
    </row>
    <row r="42" spans="2:9" ht="79.5" customHeight="1">
      <c r="B42" s="176" t="s">
        <v>220</v>
      </c>
      <c r="C42" s="176"/>
      <c r="D42" s="176"/>
      <c r="E42" s="176"/>
      <c r="F42" s="176"/>
      <c r="G42" s="176"/>
      <c r="H42" s="176"/>
      <c r="I42" s="176"/>
    </row>
    <row r="43" spans="2:9" ht="40.5" customHeight="1">
      <c r="B43" s="176" t="s">
        <v>221</v>
      </c>
      <c r="C43" s="176"/>
      <c r="D43" s="176"/>
      <c r="E43" s="176"/>
      <c r="F43" s="176"/>
      <c r="G43" s="176"/>
      <c r="H43" s="176"/>
      <c r="I43" s="176"/>
    </row>
    <row r="44" spans="2:9" ht="67.5" customHeight="1">
      <c r="B44" s="176" t="s">
        <v>222</v>
      </c>
      <c r="C44" s="176"/>
      <c r="D44" s="176"/>
      <c r="E44" s="176"/>
      <c r="F44" s="176"/>
      <c r="G44" s="176"/>
      <c r="H44" s="176"/>
      <c r="I44" s="176"/>
    </row>
    <row r="45" spans="2:9" ht="40.5" customHeight="1">
      <c r="B45" s="176" t="s">
        <v>223</v>
      </c>
      <c r="C45" s="176"/>
      <c r="D45" s="176"/>
      <c r="E45" s="176"/>
      <c r="F45" s="176"/>
      <c r="G45" s="176"/>
      <c r="H45" s="176"/>
      <c r="I45" s="176"/>
    </row>
    <row r="47" spans="1:7" ht="12.75">
      <c r="A47" s="41" t="s">
        <v>44</v>
      </c>
      <c r="B47" s="9" t="s">
        <v>96</v>
      </c>
      <c r="G47" s="30"/>
    </row>
    <row r="51" spans="1:2" ht="12.75">
      <c r="A51" s="41" t="s">
        <v>84</v>
      </c>
      <c r="B51" s="9" t="s">
        <v>95</v>
      </c>
    </row>
    <row r="52" spans="1:12" ht="33.75" customHeight="1">
      <c r="A52" s="41"/>
      <c r="B52" s="178" t="s">
        <v>165</v>
      </c>
      <c r="C52" s="178"/>
      <c r="D52" s="178"/>
      <c r="E52" s="178"/>
      <c r="F52" s="178"/>
      <c r="G52" s="178"/>
      <c r="H52" s="178"/>
      <c r="I52" s="178"/>
      <c r="J52" s="94"/>
      <c r="K52" s="94"/>
      <c r="L52" s="94"/>
    </row>
    <row r="53" spans="1:2" ht="12.75">
      <c r="A53" s="41"/>
      <c r="B53" s="9"/>
    </row>
    <row r="54" spans="2:12" ht="12.75">
      <c r="B54" s="138" t="s">
        <v>156</v>
      </c>
      <c r="C54" s="93"/>
      <c r="D54" s="93"/>
      <c r="E54" s="93"/>
      <c r="F54" s="93"/>
      <c r="G54" s="93"/>
      <c r="H54" s="93"/>
      <c r="I54" s="93"/>
      <c r="J54" s="93"/>
      <c r="K54" s="93"/>
      <c r="L54" s="93"/>
    </row>
    <row r="55" spans="2:12" ht="12.75">
      <c r="B55" s="94"/>
      <c r="C55" s="93"/>
      <c r="D55" s="93"/>
      <c r="E55" s="93"/>
      <c r="F55" s="93"/>
      <c r="G55" s="93"/>
      <c r="H55" s="93"/>
      <c r="I55" s="93"/>
      <c r="J55" s="93"/>
      <c r="K55" s="93"/>
      <c r="L55" s="93"/>
    </row>
    <row r="56" spans="2:12" ht="45" customHeight="1">
      <c r="B56" s="179" t="s">
        <v>164</v>
      </c>
      <c r="C56" s="179"/>
      <c r="D56" s="179"/>
      <c r="E56" s="179"/>
      <c r="F56" s="179"/>
      <c r="G56" s="179"/>
      <c r="H56" s="179"/>
      <c r="I56" s="179"/>
      <c r="J56" s="96"/>
      <c r="K56" s="96"/>
      <c r="L56" s="96"/>
    </row>
    <row r="57" spans="2:12" ht="12.75">
      <c r="B57" s="121"/>
      <c r="C57" s="121"/>
      <c r="D57" s="121"/>
      <c r="E57" s="121"/>
      <c r="F57" s="121"/>
      <c r="G57" s="121"/>
      <c r="H57" s="121"/>
      <c r="I57" s="121"/>
      <c r="J57" s="96"/>
      <c r="K57" s="96"/>
      <c r="L57" s="96"/>
    </row>
    <row r="58" spans="2:12" ht="12.75">
      <c r="B58" s="96" t="s">
        <v>157</v>
      </c>
      <c r="C58" s="97"/>
      <c r="D58" s="97"/>
      <c r="E58" s="97"/>
      <c r="F58" s="97"/>
      <c r="G58" s="97"/>
      <c r="H58" s="97"/>
      <c r="I58" s="97"/>
      <c r="J58" s="97"/>
      <c r="K58" s="97"/>
      <c r="L58" s="97"/>
    </row>
    <row r="59" spans="2:12" ht="12.75">
      <c r="B59" s="97"/>
      <c r="C59" s="97"/>
      <c r="D59" s="97"/>
      <c r="E59" s="97"/>
      <c r="F59" s="97"/>
      <c r="G59" s="97"/>
      <c r="H59" s="97"/>
      <c r="I59" s="97"/>
      <c r="J59" s="97"/>
      <c r="K59" s="97"/>
      <c r="L59" s="97"/>
    </row>
    <row r="60" spans="2:12" ht="44.25" customHeight="1">
      <c r="B60" s="97" t="s">
        <v>158</v>
      </c>
      <c r="C60" s="179" t="s">
        <v>161</v>
      </c>
      <c r="D60" s="179"/>
      <c r="E60" s="179"/>
      <c r="F60" s="179"/>
      <c r="G60" s="179"/>
      <c r="H60" s="179"/>
      <c r="I60" s="179"/>
      <c r="J60" s="96"/>
      <c r="K60" s="96"/>
      <c r="L60" s="96"/>
    </row>
    <row r="61" spans="2:12" ht="12.75">
      <c r="B61" s="97"/>
      <c r="C61" s="121"/>
      <c r="D61" s="121"/>
      <c r="E61" s="121"/>
      <c r="F61" s="121"/>
      <c r="G61" s="121"/>
      <c r="H61" s="121"/>
      <c r="I61" s="121"/>
      <c r="J61" s="96"/>
      <c r="K61" s="96"/>
      <c r="L61" s="96"/>
    </row>
    <row r="62" spans="2:12" ht="18.75" customHeight="1">
      <c r="B62" s="97" t="s">
        <v>159</v>
      </c>
      <c r="C62" s="178" t="s">
        <v>162</v>
      </c>
      <c r="D62" s="178"/>
      <c r="E62" s="178"/>
      <c r="F62" s="178"/>
      <c r="G62" s="178"/>
      <c r="H62" s="178"/>
      <c r="I62" s="178"/>
      <c r="J62" s="96"/>
      <c r="K62" s="96"/>
      <c r="L62" s="96"/>
    </row>
    <row r="63" spans="2:12" ht="12.75">
      <c r="B63" s="97"/>
      <c r="C63" s="95"/>
      <c r="D63" s="95"/>
      <c r="E63" s="95"/>
      <c r="F63" s="95"/>
      <c r="G63" s="95"/>
      <c r="H63" s="95"/>
      <c r="I63" s="95"/>
      <c r="J63" s="96"/>
      <c r="K63" s="96"/>
      <c r="L63" s="96"/>
    </row>
    <row r="64" spans="2:12" ht="12.75">
      <c r="B64" s="97" t="s">
        <v>160</v>
      </c>
      <c r="C64" s="185" t="s">
        <v>163</v>
      </c>
      <c r="D64" s="185"/>
      <c r="E64" s="185"/>
      <c r="F64" s="185"/>
      <c r="G64" s="185"/>
      <c r="H64" s="185"/>
      <c r="I64" s="185"/>
      <c r="J64" s="96"/>
      <c r="K64" s="96"/>
      <c r="L64" s="96"/>
    </row>
    <row r="65" spans="2:12" ht="12.75">
      <c r="B65" s="97"/>
      <c r="C65" s="162"/>
      <c r="D65" s="162"/>
      <c r="E65" s="162"/>
      <c r="F65" s="162"/>
      <c r="G65" s="162"/>
      <c r="H65" s="162"/>
      <c r="I65" s="162"/>
      <c r="J65" s="96"/>
      <c r="K65" s="96"/>
      <c r="L65" s="96"/>
    </row>
    <row r="66" spans="2:12" ht="12.75">
      <c r="B66" s="97"/>
      <c r="C66" s="96"/>
      <c r="D66" s="96"/>
      <c r="E66" s="96"/>
      <c r="F66" s="96"/>
      <c r="G66" s="96"/>
      <c r="H66" s="96"/>
      <c r="I66" s="96"/>
      <c r="J66" s="96"/>
      <c r="K66" s="96"/>
      <c r="L66" s="96"/>
    </row>
    <row r="67" spans="1:2" ht="12.75" customHeight="1">
      <c r="A67" s="41" t="s">
        <v>85</v>
      </c>
      <c r="B67" s="9" t="s">
        <v>104</v>
      </c>
    </row>
    <row r="68" spans="1:2" ht="12.75">
      <c r="A68" s="41"/>
      <c r="B68" s="9"/>
    </row>
    <row r="75" spans="1:2" ht="12.75">
      <c r="A75" s="41" t="s">
        <v>86</v>
      </c>
      <c r="B75" s="9" t="s">
        <v>105</v>
      </c>
    </row>
    <row r="79" spans="1:2" ht="12.75">
      <c r="A79" s="41" t="s">
        <v>45</v>
      </c>
      <c r="B79" s="9" t="s">
        <v>10</v>
      </c>
    </row>
    <row r="84" spans="1:9" ht="12.75" customHeight="1">
      <c r="A84" s="41" t="s">
        <v>46</v>
      </c>
      <c r="B84" s="183" t="s">
        <v>106</v>
      </c>
      <c r="C84" s="183"/>
      <c r="D84" s="183"/>
      <c r="E84" s="78"/>
      <c r="F84" s="78"/>
      <c r="G84" s="78"/>
      <c r="H84" s="78"/>
      <c r="I84" s="78"/>
    </row>
    <row r="85" spans="1:9" ht="12" customHeight="1">
      <c r="A85" s="41"/>
      <c r="B85" s="104"/>
      <c r="C85" s="104"/>
      <c r="D85" s="104"/>
      <c r="E85" s="104"/>
      <c r="F85" s="104"/>
      <c r="G85" s="104"/>
      <c r="H85" s="104"/>
      <c r="I85" s="104"/>
    </row>
    <row r="86" spans="1:10" ht="27.75" customHeight="1">
      <c r="A86" s="41"/>
      <c r="B86" s="180" t="s">
        <v>224</v>
      </c>
      <c r="C86" s="180"/>
      <c r="D86" s="180"/>
      <c r="E86" s="180"/>
      <c r="F86" s="180"/>
      <c r="G86" s="180"/>
      <c r="H86" s="180"/>
      <c r="I86" s="180"/>
      <c r="J86" s="108"/>
    </row>
    <row r="87" spans="1:10" ht="12" customHeight="1">
      <c r="A87" s="41"/>
      <c r="B87" s="104"/>
      <c r="C87" s="104"/>
      <c r="D87" s="104"/>
      <c r="E87" s="104"/>
      <c r="F87" s="104"/>
      <c r="G87" s="104"/>
      <c r="H87" s="104"/>
      <c r="I87" s="104"/>
      <c r="J87" s="104"/>
    </row>
    <row r="88" spans="1:9" ht="49.5" customHeight="1">
      <c r="A88" s="41"/>
      <c r="B88" s="181" t="s">
        <v>100</v>
      </c>
      <c r="C88" s="181"/>
      <c r="D88" s="105" t="s">
        <v>183</v>
      </c>
      <c r="E88" s="105" t="s">
        <v>184</v>
      </c>
      <c r="F88" s="105"/>
      <c r="G88" s="105" t="s">
        <v>185</v>
      </c>
      <c r="H88" s="124" t="s">
        <v>213</v>
      </c>
      <c r="I88" s="105" t="s">
        <v>94</v>
      </c>
    </row>
    <row r="89" spans="1:9" ht="12" customHeight="1">
      <c r="A89" s="41"/>
      <c r="B89" s="104"/>
      <c r="C89" s="104"/>
      <c r="D89" s="106" t="s">
        <v>5</v>
      </c>
      <c r="E89" s="106" t="s">
        <v>5</v>
      </c>
      <c r="F89" s="106"/>
      <c r="G89" s="106" t="s">
        <v>5</v>
      </c>
      <c r="H89" s="106" t="s">
        <v>5</v>
      </c>
      <c r="I89" s="106" t="s">
        <v>5</v>
      </c>
    </row>
    <row r="90" spans="1:9" ht="12" customHeight="1">
      <c r="A90" s="41"/>
      <c r="B90" s="104"/>
      <c r="C90" s="104"/>
      <c r="D90" s="2"/>
      <c r="E90" s="2"/>
      <c r="F90" s="2"/>
      <c r="G90" s="107"/>
      <c r="I90" s="108"/>
    </row>
    <row r="91" spans="1:9" ht="12" customHeight="1">
      <c r="A91" s="41"/>
      <c r="B91" s="182" t="s">
        <v>92</v>
      </c>
      <c r="C91" s="182"/>
      <c r="D91" s="125">
        <v>1674</v>
      </c>
      <c r="E91" s="125">
        <v>8381</v>
      </c>
      <c r="F91" s="125"/>
      <c r="G91" s="125">
        <v>205</v>
      </c>
      <c r="H91" s="11">
        <v>-367</v>
      </c>
      <c r="I91" s="125">
        <f>SUM(D91:H91)</f>
        <v>9893</v>
      </c>
    </row>
    <row r="92" spans="1:9" ht="12" customHeight="1">
      <c r="A92" s="41"/>
      <c r="B92" s="182" t="s">
        <v>214</v>
      </c>
      <c r="C92" s="182"/>
      <c r="D92" s="126" t="s">
        <v>189</v>
      </c>
      <c r="E92" s="125">
        <v>74</v>
      </c>
      <c r="F92" s="125"/>
      <c r="G92" s="125" t="s">
        <v>189</v>
      </c>
      <c r="I92" s="125">
        <f>SUM(D92:H92)</f>
        <v>74</v>
      </c>
    </row>
    <row r="93" spans="1:9" ht="12" customHeight="1">
      <c r="A93" s="41"/>
      <c r="B93" s="182"/>
      <c r="C93" s="182"/>
      <c r="D93" s="126"/>
      <c r="E93" s="127"/>
      <c r="F93" s="127"/>
      <c r="G93" s="125"/>
      <c r="I93" s="128"/>
    </row>
    <row r="94" spans="1:9" ht="12" customHeight="1">
      <c r="A94" s="41"/>
      <c r="B94" s="108"/>
      <c r="C94" s="108"/>
      <c r="D94" s="129">
        <f>SUM(D91:D93)</f>
        <v>1674</v>
      </c>
      <c r="E94" s="129">
        <f>SUM(E91:E93)</f>
        <v>8455</v>
      </c>
      <c r="F94" s="129"/>
      <c r="G94" s="129">
        <f>SUM(G91:G93)</f>
        <v>205</v>
      </c>
      <c r="H94" s="130">
        <f>SUM(H91:H93)</f>
        <v>-367</v>
      </c>
      <c r="I94" s="129">
        <f>SUM(I91:I93)</f>
        <v>9967</v>
      </c>
    </row>
    <row r="95" spans="1:9" ht="12" customHeight="1">
      <c r="A95" s="41"/>
      <c r="B95" s="108"/>
      <c r="C95" s="108"/>
      <c r="D95" s="109"/>
      <c r="E95" s="109"/>
      <c r="F95" s="109"/>
      <c r="G95" s="109"/>
      <c r="I95" s="106"/>
    </row>
    <row r="96" spans="1:9" ht="49.5" customHeight="1">
      <c r="A96" s="41"/>
      <c r="B96" s="181" t="s">
        <v>99</v>
      </c>
      <c r="C96" s="181"/>
      <c r="D96" s="105" t="str">
        <f>D88</f>
        <v>Licensing &amp; Data Management</v>
      </c>
      <c r="E96" s="105" t="str">
        <f>E88</f>
        <v>Managed Customer Loyalty Services</v>
      </c>
      <c r="F96" s="105"/>
      <c r="G96" s="105" t="str">
        <f>G88</f>
        <v>Mail Order &amp; Channel Sales</v>
      </c>
      <c r="I96" s="105" t="s">
        <v>94</v>
      </c>
    </row>
    <row r="97" spans="1:9" ht="12" customHeight="1">
      <c r="A97" s="41"/>
      <c r="B97" s="103"/>
      <c r="C97" s="103"/>
      <c r="D97" s="106" t="s">
        <v>5</v>
      </c>
      <c r="E97" s="106" t="s">
        <v>5</v>
      </c>
      <c r="F97" s="106"/>
      <c r="G97" s="106" t="s">
        <v>5</v>
      </c>
      <c r="I97" s="106" t="s">
        <v>5</v>
      </c>
    </row>
    <row r="98" spans="1:9" ht="12" customHeight="1">
      <c r="A98" s="41"/>
      <c r="B98" s="181"/>
      <c r="C98" s="181"/>
      <c r="D98" s="106"/>
      <c r="E98" s="109"/>
      <c r="F98" s="109"/>
      <c r="G98" s="109"/>
      <c r="I98" s="106"/>
    </row>
    <row r="99" spans="1:9" ht="12" customHeight="1">
      <c r="A99" s="41"/>
      <c r="B99" s="182" t="s">
        <v>92</v>
      </c>
      <c r="C99" s="182"/>
      <c r="D99" s="131">
        <v>1176</v>
      </c>
      <c r="E99" s="131">
        <v>1336</v>
      </c>
      <c r="F99" s="131"/>
      <c r="G99" s="131">
        <v>9</v>
      </c>
      <c r="I99" s="131">
        <f>SUM(D99:H99)</f>
        <v>2521</v>
      </c>
    </row>
    <row r="100" spans="1:9" ht="12" customHeight="1">
      <c r="A100" s="41"/>
      <c r="B100" s="182" t="s">
        <v>214</v>
      </c>
      <c r="C100" s="182"/>
      <c r="D100" s="131" t="s">
        <v>189</v>
      </c>
      <c r="E100" s="128">
        <v>36</v>
      </c>
      <c r="F100" s="128"/>
      <c r="G100" s="131" t="s">
        <v>189</v>
      </c>
      <c r="I100" s="128">
        <f>SUM(D100:H100)</f>
        <v>36</v>
      </c>
    </row>
    <row r="101" spans="1:9" ht="12" customHeight="1">
      <c r="A101" s="41"/>
      <c r="B101" s="182"/>
      <c r="C101" s="182"/>
      <c r="D101" s="131"/>
      <c r="E101" s="128"/>
      <c r="F101" s="128"/>
      <c r="G101" s="131" t="s">
        <v>189</v>
      </c>
      <c r="I101" s="128">
        <f>SUM(C101:G101)</f>
        <v>0</v>
      </c>
    </row>
    <row r="102" spans="1:9" ht="12" customHeight="1">
      <c r="A102" s="41"/>
      <c r="B102" s="108"/>
      <c r="C102" s="108"/>
      <c r="D102" s="132">
        <f>SUM(D99:D99)</f>
        <v>1176</v>
      </c>
      <c r="E102" s="132">
        <f>SUM(E99:E101)</f>
        <v>1372</v>
      </c>
      <c r="F102" s="132"/>
      <c r="G102" s="132">
        <f>SUM(G99:G99)</f>
        <v>9</v>
      </c>
      <c r="H102" s="133"/>
      <c r="I102" s="132">
        <f>SUM(I99:I101)</f>
        <v>2557</v>
      </c>
    </row>
    <row r="103" spans="1:10" ht="12" customHeight="1">
      <c r="A103" s="41"/>
      <c r="B103" s="177"/>
      <c r="C103" s="177"/>
      <c r="D103" s="177"/>
      <c r="E103" s="177"/>
      <c r="F103" s="123"/>
      <c r="G103" s="123"/>
      <c r="H103" s="84"/>
      <c r="I103" s="84"/>
      <c r="J103" s="84"/>
    </row>
    <row r="104" spans="2:9" ht="12.75">
      <c r="B104" s="78"/>
      <c r="C104" s="78"/>
      <c r="D104" s="82"/>
      <c r="E104" s="84"/>
      <c r="F104" s="84"/>
      <c r="G104" s="84"/>
      <c r="H104" s="84"/>
      <c r="I104" s="84"/>
    </row>
    <row r="105" spans="1:6" ht="12.75">
      <c r="A105" s="41" t="s">
        <v>47</v>
      </c>
      <c r="B105" s="42" t="s">
        <v>107</v>
      </c>
      <c r="C105" s="36"/>
      <c r="D105" s="36"/>
      <c r="E105" s="36"/>
      <c r="F105" s="36"/>
    </row>
    <row r="106" spans="2:9" ht="69" customHeight="1">
      <c r="B106" s="175" t="s">
        <v>254</v>
      </c>
      <c r="C106" s="175"/>
      <c r="D106" s="175"/>
      <c r="E106" s="175"/>
      <c r="F106" s="175"/>
      <c r="G106" s="175"/>
      <c r="H106" s="175"/>
      <c r="I106" s="175"/>
    </row>
    <row r="107" spans="2:9" ht="12.75">
      <c r="B107" s="36"/>
      <c r="C107" s="36"/>
      <c r="D107" s="36"/>
      <c r="E107" s="36"/>
      <c r="F107" s="36"/>
      <c r="G107" s="36"/>
      <c r="H107" s="36"/>
      <c r="I107" s="36"/>
    </row>
    <row r="108" spans="1:2" ht="12.75">
      <c r="A108" s="41" t="s">
        <v>48</v>
      </c>
      <c r="B108" s="9" t="s">
        <v>225</v>
      </c>
    </row>
    <row r="109" spans="2:9" ht="38.25" customHeight="1">
      <c r="B109" s="176" t="s">
        <v>226</v>
      </c>
      <c r="C109" s="176"/>
      <c r="D109" s="176"/>
      <c r="E109" s="176"/>
      <c r="F109" s="176"/>
      <c r="G109" s="176"/>
      <c r="H109" s="176"/>
      <c r="I109" s="176"/>
    </row>
    <row r="110" spans="2:9" ht="12.75">
      <c r="B110" s="36"/>
      <c r="C110" s="36"/>
      <c r="D110" s="36"/>
      <c r="E110" s="36"/>
      <c r="F110" s="36"/>
      <c r="G110" s="36"/>
      <c r="H110" s="36"/>
      <c r="I110" s="36"/>
    </row>
    <row r="112" spans="1:2" ht="12.75">
      <c r="A112" s="41" t="s">
        <v>49</v>
      </c>
      <c r="B112" s="9" t="s">
        <v>108</v>
      </c>
    </row>
    <row r="113" ht="12.75"/>
    <row r="116" spans="1:2" ht="12.75">
      <c r="A116" s="41" t="s">
        <v>50</v>
      </c>
      <c r="B116" s="9" t="s">
        <v>101</v>
      </c>
    </row>
    <row r="117" spans="1:9" ht="57.75" customHeight="1">
      <c r="A117" s="99"/>
      <c r="B117" s="175" t="s">
        <v>182</v>
      </c>
      <c r="C117" s="175"/>
      <c r="D117" s="175"/>
      <c r="E117" s="175"/>
      <c r="F117" s="175"/>
      <c r="G117" s="175"/>
      <c r="H117" s="175"/>
      <c r="I117" s="175"/>
    </row>
    <row r="118" spans="1:9" ht="12.75">
      <c r="A118" s="99"/>
      <c r="B118" s="36"/>
      <c r="C118" s="36"/>
      <c r="D118" s="36"/>
      <c r="E118" s="36"/>
      <c r="F118" s="36"/>
      <c r="G118" s="36"/>
      <c r="H118" s="36"/>
      <c r="I118" s="36"/>
    </row>
    <row r="119" spans="1:8" ht="12.75">
      <c r="A119" s="100"/>
      <c r="B119" s="36"/>
      <c r="C119" s="36"/>
      <c r="D119" s="36"/>
      <c r="E119" s="36"/>
      <c r="F119" s="36"/>
      <c r="G119" s="36"/>
      <c r="H119" s="36"/>
    </row>
    <row r="120" spans="1:2" ht="12.75">
      <c r="A120" s="41" t="s">
        <v>51</v>
      </c>
      <c r="B120" s="9" t="s">
        <v>4</v>
      </c>
    </row>
    <row r="121" spans="5:7" ht="12.75">
      <c r="E121" s="6" t="s">
        <v>75</v>
      </c>
      <c r="F121" s="6"/>
      <c r="G121" s="6" t="s">
        <v>26</v>
      </c>
    </row>
    <row r="122" spans="5:7" ht="12.75">
      <c r="E122" s="6" t="s">
        <v>21</v>
      </c>
      <c r="F122" s="6"/>
      <c r="G122" s="6" t="s">
        <v>29</v>
      </c>
    </row>
    <row r="123" spans="5:7" ht="12.75">
      <c r="E123" s="6" t="s">
        <v>132</v>
      </c>
      <c r="F123" s="6"/>
      <c r="G123" s="6" t="str">
        <f>+E123</f>
        <v>31.03.2006</v>
      </c>
    </row>
    <row r="124" spans="5:7" ht="12.75">
      <c r="E124" s="6" t="s">
        <v>5</v>
      </c>
      <c r="F124" s="6"/>
      <c r="G124" s="6" t="s">
        <v>5</v>
      </c>
    </row>
    <row r="125" spans="2:7" ht="12.75">
      <c r="B125" s="5" t="s">
        <v>216</v>
      </c>
      <c r="E125" s="12">
        <v>-376</v>
      </c>
      <c r="F125" s="6"/>
      <c r="G125" s="12">
        <v>-376</v>
      </c>
    </row>
    <row r="126" spans="2:7" ht="12.75">
      <c r="B126" s="36" t="s">
        <v>114</v>
      </c>
      <c r="C126" s="36"/>
      <c r="D126" s="36"/>
      <c r="E126" s="43">
        <v>-1</v>
      </c>
      <c r="F126" s="43"/>
      <c r="G126" s="43">
        <v>-1</v>
      </c>
    </row>
    <row r="127" spans="2:7" ht="12.75">
      <c r="B127" s="36"/>
      <c r="C127" s="36"/>
      <c r="D127" s="36"/>
      <c r="E127" s="44"/>
      <c r="F127" s="44"/>
      <c r="G127" s="44"/>
    </row>
    <row r="128" spans="2:7" ht="13.5" thickBot="1">
      <c r="B128" s="36"/>
      <c r="C128" s="36"/>
      <c r="D128" s="36"/>
      <c r="E128" s="1">
        <f>SUM(E125:E127)</f>
        <v>-377</v>
      </c>
      <c r="F128" s="136"/>
      <c r="G128" s="1">
        <f>SUM(G125:G127)</f>
        <v>-377</v>
      </c>
    </row>
    <row r="129" ht="13.5" thickTop="1"/>
    <row r="130" spans="1:2" ht="12.75">
      <c r="A130" s="41" t="s">
        <v>52</v>
      </c>
      <c r="B130" s="9" t="s">
        <v>109</v>
      </c>
    </row>
    <row r="134" spans="1:2" ht="12.75">
      <c r="A134" s="41" t="s">
        <v>53</v>
      </c>
      <c r="B134" s="9" t="s">
        <v>110</v>
      </c>
    </row>
    <row r="140" spans="1:2" ht="12.75">
      <c r="A140" s="41" t="s">
        <v>54</v>
      </c>
      <c r="B140" s="9" t="s">
        <v>111</v>
      </c>
    </row>
    <row r="141" spans="1:2" ht="12.75">
      <c r="A141" s="41"/>
      <c r="B141" s="9"/>
    </row>
    <row r="144" spans="1:2" ht="12.75">
      <c r="A144" s="41" t="s">
        <v>55</v>
      </c>
      <c r="B144" s="9" t="s">
        <v>112</v>
      </c>
    </row>
    <row r="145" spans="1:2" ht="12.75">
      <c r="A145" s="41"/>
      <c r="B145" s="5" t="s">
        <v>148</v>
      </c>
    </row>
    <row r="146" spans="5:8" ht="12.75">
      <c r="E146" s="166" t="s">
        <v>149</v>
      </c>
      <c r="F146" s="166"/>
      <c r="G146" s="166"/>
      <c r="H146" s="166"/>
    </row>
    <row r="147" spans="2:7" ht="12.75">
      <c r="B147" s="36"/>
      <c r="C147" s="36"/>
      <c r="D147" s="37" t="s">
        <v>31</v>
      </c>
      <c r="E147" s="37" t="s">
        <v>253</v>
      </c>
      <c r="F147" s="37"/>
      <c r="G147" s="37" t="s">
        <v>12</v>
      </c>
    </row>
    <row r="148" spans="2:7" ht="12.75">
      <c r="B148" s="36"/>
      <c r="C148" s="36"/>
      <c r="D148" s="37" t="s">
        <v>5</v>
      </c>
      <c r="E148" s="37" t="s">
        <v>5</v>
      </c>
      <c r="F148" s="37"/>
      <c r="G148" s="37" t="s">
        <v>5</v>
      </c>
    </row>
    <row r="149" spans="2:3" ht="12.75">
      <c r="B149" s="36" t="s">
        <v>16</v>
      </c>
      <c r="C149" s="36"/>
    </row>
    <row r="150" spans="2:7" ht="12.75">
      <c r="B150" s="36" t="s">
        <v>58</v>
      </c>
      <c r="C150" s="36"/>
      <c r="D150" s="43">
        <f>+'BS'!C32+'BS'!C33+'BS'!C34</f>
        <v>270.658</v>
      </c>
      <c r="E150" s="134">
        <v>0</v>
      </c>
      <c r="F150" s="134"/>
      <c r="G150" s="43">
        <f>SUM(D150:F150)</f>
        <v>270.658</v>
      </c>
    </row>
    <row r="151" spans="2:7" ht="12.75">
      <c r="B151" s="36"/>
      <c r="C151" s="36"/>
      <c r="D151" s="43"/>
      <c r="G151" s="43"/>
    </row>
    <row r="152" spans="2:3" ht="12.75">
      <c r="B152" s="36" t="s">
        <v>18</v>
      </c>
      <c r="C152" s="36"/>
    </row>
    <row r="153" spans="2:7" ht="12.75">
      <c r="B153" s="36" t="s">
        <v>58</v>
      </c>
      <c r="C153" s="36"/>
      <c r="D153" s="43">
        <f>+'BS'!C47+'BS'!C49</f>
        <v>1459.308</v>
      </c>
      <c r="E153" s="43"/>
      <c r="F153" s="43"/>
      <c r="G153" s="43">
        <f>SUM(D153:F153)</f>
        <v>1459.308</v>
      </c>
    </row>
    <row r="154" spans="2:7" ht="12.75">
      <c r="B154" s="36"/>
      <c r="C154" s="36"/>
      <c r="D154" s="43"/>
      <c r="G154" s="43"/>
    </row>
    <row r="155" spans="2:7" ht="13.5" thickBot="1">
      <c r="B155" s="36" t="s">
        <v>12</v>
      </c>
      <c r="C155" s="36"/>
      <c r="D155" s="45">
        <f>D150+D153</f>
        <v>1729.966</v>
      </c>
      <c r="E155" s="135">
        <f>SUM(E150:E154)</f>
        <v>0</v>
      </c>
      <c r="F155" s="135"/>
      <c r="G155" s="45">
        <f>G150+G153</f>
        <v>1729.966</v>
      </c>
    </row>
    <row r="156" spans="2:9" ht="31.5" customHeight="1" thickTop="1">
      <c r="B156" s="175"/>
      <c r="C156" s="175"/>
      <c r="D156" s="175"/>
      <c r="E156" s="175"/>
      <c r="F156" s="175"/>
      <c r="G156" s="175"/>
      <c r="H156" s="175"/>
      <c r="I156" s="175"/>
    </row>
    <row r="157" spans="2:9" ht="13.5" customHeight="1">
      <c r="B157" s="122"/>
      <c r="C157" s="122"/>
      <c r="D157" s="122"/>
      <c r="E157" s="122"/>
      <c r="F157" s="122"/>
      <c r="G157" s="122"/>
      <c r="H157" s="122"/>
      <c r="I157" s="112"/>
    </row>
    <row r="158" spans="1:2" ht="12.75">
      <c r="A158" s="41" t="s">
        <v>56</v>
      </c>
      <c r="B158" s="9" t="s">
        <v>113</v>
      </c>
    </row>
    <row r="162" spans="1:8" ht="12.75">
      <c r="A162" s="41" t="s">
        <v>88</v>
      </c>
      <c r="B162" s="9" t="s">
        <v>57</v>
      </c>
      <c r="H162" s="6"/>
    </row>
    <row r="168" spans="1:2" ht="12.75">
      <c r="A168" s="41">
        <v>24</v>
      </c>
      <c r="B168" s="9" t="s">
        <v>98</v>
      </c>
    </row>
    <row r="169" ht="12.75">
      <c r="B169" s="98" t="s">
        <v>166</v>
      </c>
    </row>
    <row r="172" spans="1:2" ht="12.75">
      <c r="A172" s="41">
        <v>25</v>
      </c>
      <c r="B172" s="9" t="s">
        <v>128</v>
      </c>
    </row>
    <row r="173" spans="1:8" ht="12.75">
      <c r="A173" s="41"/>
      <c r="B173" s="62" t="s">
        <v>127</v>
      </c>
      <c r="C173" s="62"/>
      <c r="D173" s="62"/>
      <c r="E173" s="62"/>
      <c r="F173" s="62"/>
      <c r="G173" s="62"/>
      <c r="H173" s="62"/>
    </row>
    <row r="174" spans="1:8" ht="12.75">
      <c r="A174" s="41"/>
      <c r="B174" s="62"/>
      <c r="C174" s="62"/>
      <c r="D174" s="62"/>
      <c r="E174" s="62"/>
      <c r="F174" s="62"/>
      <c r="G174" s="62"/>
      <c r="H174" s="62"/>
    </row>
    <row r="175" spans="1:10" ht="12.75">
      <c r="A175" s="41"/>
      <c r="B175" s="64"/>
      <c r="C175" s="62"/>
      <c r="D175" s="62"/>
      <c r="E175" s="65"/>
      <c r="F175" s="65"/>
      <c r="G175" s="66"/>
      <c r="H175" s="63"/>
      <c r="I175" s="47"/>
      <c r="J175" s="47"/>
    </row>
    <row r="176" spans="1:10" ht="12.75">
      <c r="A176" s="41"/>
      <c r="B176" s="64"/>
      <c r="C176" s="62"/>
      <c r="D176" s="62"/>
      <c r="E176" s="67" t="s">
        <v>75</v>
      </c>
      <c r="F176" s="67"/>
      <c r="G176" s="65" t="s">
        <v>134</v>
      </c>
      <c r="H176" s="67" t="s">
        <v>26</v>
      </c>
      <c r="I176" s="65" t="s">
        <v>134</v>
      </c>
      <c r="J176" s="47"/>
    </row>
    <row r="177" spans="1:10" ht="12.75">
      <c r="A177" s="41"/>
      <c r="B177" s="64"/>
      <c r="C177" s="62"/>
      <c r="D177" s="62"/>
      <c r="E177" s="67" t="s">
        <v>21</v>
      </c>
      <c r="F177" s="67"/>
      <c r="G177" s="65" t="s">
        <v>135</v>
      </c>
      <c r="H177" s="67" t="s">
        <v>29</v>
      </c>
      <c r="I177" s="65" t="s">
        <v>136</v>
      </c>
      <c r="J177" s="47"/>
    </row>
    <row r="178" spans="2:9" ht="12.75">
      <c r="B178" s="62"/>
      <c r="C178" s="62"/>
      <c r="D178" s="62"/>
      <c r="E178" s="67" t="s">
        <v>132</v>
      </c>
      <c r="F178" s="67"/>
      <c r="G178" s="63" t="s">
        <v>133</v>
      </c>
      <c r="H178" s="67" t="str">
        <f>+E178</f>
        <v>31.03.2006</v>
      </c>
      <c r="I178" s="63" t="s">
        <v>133</v>
      </c>
    </row>
    <row r="179" spans="2:8" ht="12.75">
      <c r="B179" s="62"/>
      <c r="C179" s="62"/>
      <c r="D179" s="62"/>
      <c r="E179" s="67"/>
      <c r="F179" s="67"/>
      <c r="G179" s="62"/>
      <c r="H179" s="67"/>
    </row>
    <row r="180" spans="2:9" ht="13.5" thickBot="1">
      <c r="B180" s="62" t="s">
        <v>124</v>
      </c>
      <c r="C180" s="62"/>
      <c r="D180" s="62"/>
      <c r="E180" s="68">
        <f>+'IS'!C39</f>
        <v>2179</v>
      </c>
      <c r="F180" s="68"/>
      <c r="G180" s="101">
        <f>'IS'!E39</f>
        <v>2034.6</v>
      </c>
      <c r="H180" s="68">
        <f>+'IS'!G39</f>
        <v>2179</v>
      </c>
      <c r="I180" s="102">
        <f>'IS'!I39</f>
        <v>2034.6</v>
      </c>
    </row>
    <row r="181" spans="2:9" ht="13.5" thickTop="1">
      <c r="B181" s="62"/>
      <c r="C181" s="62"/>
      <c r="D181" s="62"/>
      <c r="E181" s="70"/>
      <c r="F181" s="70"/>
      <c r="G181" s="69"/>
      <c r="H181" s="70"/>
      <c r="I181" s="89"/>
    </row>
    <row r="182" spans="2:13" ht="12.75">
      <c r="B182" s="62" t="s">
        <v>77</v>
      </c>
      <c r="C182" s="62"/>
      <c r="D182" s="62"/>
      <c r="E182" s="70"/>
      <c r="F182" s="70"/>
      <c r="G182" s="69"/>
      <c r="H182" s="70"/>
      <c r="I182" s="89"/>
      <c r="J182" s="6"/>
      <c r="K182" s="6"/>
      <c r="L182" s="6"/>
      <c r="M182" s="6"/>
    </row>
    <row r="183" spans="2:13" ht="12.75">
      <c r="B183" s="62" t="s">
        <v>217</v>
      </c>
      <c r="C183" s="62"/>
      <c r="D183" s="62"/>
      <c r="E183" s="70"/>
      <c r="F183" s="70"/>
      <c r="G183" s="69">
        <v>4433</v>
      </c>
      <c r="H183" s="70"/>
      <c r="I183" s="89">
        <v>4433</v>
      </c>
      <c r="J183" s="6"/>
      <c r="K183" s="6"/>
      <c r="L183" s="6"/>
      <c r="M183" s="6"/>
    </row>
    <row r="184" spans="2:9" ht="13.5" thickBot="1">
      <c r="B184" s="62" t="s">
        <v>169</v>
      </c>
      <c r="C184" s="62"/>
      <c r="D184" s="62"/>
      <c r="E184" s="68">
        <v>53446</v>
      </c>
      <c r="F184" s="68"/>
      <c r="G184" s="102" t="s">
        <v>170</v>
      </c>
      <c r="H184" s="68">
        <v>53446</v>
      </c>
      <c r="I184" s="102" t="s">
        <v>170</v>
      </c>
    </row>
    <row r="185" spans="2:9" ht="13.5" thickTop="1">
      <c r="B185" s="62"/>
      <c r="C185" s="62"/>
      <c r="D185" s="62"/>
      <c r="E185" s="70"/>
      <c r="F185" s="70"/>
      <c r="G185" s="69"/>
      <c r="H185" s="70"/>
      <c r="I185" s="89"/>
    </row>
    <row r="186" spans="2:9" ht="12.75">
      <c r="B186" s="71" t="s">
        <v>125</v>
      </c>
      <c r="C186" s="62"/>
      <c r="D186" s="62"/>
      <c r="E186" s="70">
        <f>(E180/E184)*100</f>
        <v>4.077012311491973</v>
      </c>
      <c r="F186" s="70"/>
      <c r="G186" s="70">
        <f>(G180/G183)*100</f>
        <v>45.89668396120008</v>
      </c>
      <c r="H186" s="70">
        <f>(H180/H184)*100</f>
        <v>4.077012311491973</v>
      </c>
      <c r="I186" s="70">
        <f>(I180/I183)*100</f>
        <v>45.89668396120008</v>
      </c>
    </row>
    <row r="187" spans="2:9" ht="12.75">
      <c r="B187" s="71" t="s">
        <v>126</v>
      </c>
      <c r="C187" s="62"/>
      <c r="D187" s="62"/>
      <c r="E187" s="70">
        <v>0</v>
      </c>
      <c r="F187" s="70"/>
      <c r="G187" s="111" t="s">
        <v>189</v>
      </c>
      <c r="H187" s="70" t="s">
        <v>189</v>
      </c>
      <c r="I187" s="70" t="s">
        <v>189</v>
      </c>
    </row>
    <row r="188" spans="2:9" ht="12.75">
      <c r="B188" s="71"/>
      <c r="C188" s="62"/>
      <c r="D188" s="62"/>
      <c r="E188" s="70"/>
      <c r="F188" s="70"/>
      <c r="G188" s="111"/>
      <c r="H188" s="70"/>
      <c r="I188" s="70"/>
    </row>
    <row r="189" spans="2:9" ht="12.75">
      <c r="B189" s="62" t="s">
        <v>190</v>
      </c>
      <c r="C189" s="62"/>
      <c r="D189" s="62"/>
      <c r="E189" s="72"/>
      <c r="F189" s="72"/>
      <c r="G189" s="69"/>
      <c r="H189" s="72"/>
      <c r="I189" s="89"/>
    </row>
    <row r="190" spans="2:9" ht="12.75">
      <c r="B190" s="62" t="s">
        <v>218</v>
      </c>
      <c r="C190" s="62"/>
      <c r="D190" s="62"/>
      <c r="E190" s="72"/>
      <c r="F190" s="72"/>
      <c r="G190" s="69">
        <v>4861</v>
      </c>
      <c r="H190" s="72"/>
      <c r="I190" s="69">
        <v>4861</v>
      </c>
    </row>
    <row r="191" spans="2:9" ht="13.5" thickBot="1">
      <c r="B191" s="62" t="s">
        <v>191</v>
      </c>
      <c r="C191" s="62"/>
      <c r="D191" s="62"/>
      <c r="E191" s="68">
        <v>120000</v>
      </c>
      <c r="F191" s="68"/>
      <c r="G191" s="101" t="s">
        <v>170</v>
      </c>
      <c r="H191" s="68">
        <f>E191</f>
        <v>120000</v>
      </c>
      <c r="I191" s="101" t="s">
        <v>170</v>
      </c>
    </row>
    <row r="192" spans="2:9" ht="13.5" thickTop="1">
      <c r="B192" s="62"/>
      <c r="C192" s="62"/>
      <c r="D192" s="62"/>
      <c r="E192" s="70"/>
      <c r="F192" s="70"/>
      <c r="G192" s="69"/>
      <c r="H192" s="70"/>
      <c r="I192" s="89"/>
    </row>
    <row r="193" spans="2:9" ht="12.75">
      <c r="B193" s="71" t="s">
        <v>125</v>
      </c>
      <c r="C193" s="62"/>
      <c r="D193" s="62"/>
      <c r="E193" s="114">
        <f>(E180/E191)*100</f>
        <v>1.8158333333333332</v>
      </c>
      <c r="F193" s="114"/>
      <c r="G193" s="114">
        <f>(G180/G190)*100</f>
        <v>41.855585270520464</v>
      </c>
      <c r="H193" s="73">
        <f>+H180/H191*100</f>
        <v>1.8158333333333332</v>
      </c>
      <c r="I193" s="114">
        <f>(I180/I190)*100</f>
        <v>41.855585270520464</v>
      </c>
    </row>
    <row r="194" spans="2:9" ht="12.75">
      <c r="B194" s="71" t="s">
        <v>126</v>
      </c>
      <c r="C194" s="62"/>
      <c r="D194" s="62"/>
      <c r="E194" s="73">
        <v>0</v>
      </c>
      <c r="F194" s="73"/>
      <c r="G194" s="116" t="s">
        <v>189</v>
      </c>
      <c r="H194" s="73">
        <v>0</v>
      </c>
      <c r="I194" s="116" t="s">
        <v>189</v>
      </c>
    </row>
    <row r="195" spans="2:9" ht="12.75">
      <c r="B195" s="71"/>
      <c r="C195" s="62"/>
      <c r="D195" s="62"/>
      <c r="E195" s="70"/>
      <c r="F195" s="70"/>
      <c r="G195" s="111"/>
      <c r="H195" s="70"/>
      <c r="I195" s="70"/>
    </row>
    <row r="196" spans="2:11" ht="12.75">
      <c r="B196" s="98" t="s">
        <v>167</v>
      </c>
      <c r="C196" s="98"/>
      <c r="D196" s="98"/>
      <c r="E196" s="98"/>
      <c r="F196" s="98"/>
      <c r="G196" s="98"/>
      <c r="H196" s="98"/>
      <c r="I196" s="98"/>
      <c r="J196" s="98"/>
      <c r="K196" s="98"/>
    </row>
    <row r="197" spans="2:11" ht="24" customHeight="1">
      <c r="B197" s="178" t="s">
        <v>168</v>
      </c>
      <c r="C197" s="178"/>
      <c r="D197" s="178"/>
      <c r="E197" s="178"/>
      <c r="F197" s="178"/>
      <c r="G197" s="178"/>
      <c r="H197" s="178"/>
      <c r="I197" s="178"/>
      <c r="J197" s="95"/>
      <c r="K197" s="95"/>
    </row>
    <row r="198" spans="2:11" ht="12.75">
      <c r="B198" s="95"/>
      <c r="C198" s="95"/>
      <c r="D198" s="95"/>
      <c r="E198" s="95"/>
      <c r="F198" s="95"/>
      <c r="G198" s="95"/>
      <c r="H198" s="95"/>
      <c r="I198" s="95"/>
      <c r="J198" s="95"/>
      <c r="K198" s="95"/>
    </row>
    <row r="199" spans="1:8" ht="12.75">
      <c r="A199" s="41"/>
      <c r="B199" s="64"/>
      <c r="C199" s="62"/>
      <c r="D199" s="62"/>
      <c r="E199" s="67"/>
      <c r="F199" s="67"/>
      <c r="G199" s="62"/>
      <c r="H199" s="67"/>
    </row>
    <row r="200" spans="2:8" ht="12.75">
      <c r="B200" s="62"/>
      <c r="C200" s="62"/>
      <c r="D200" s="62"/>
      <c r="E200" s="67"/>
      <c r="F200" s="67"/>
      <c r="G200" s="62"/>
      <c r="H200" s="67"/>
    </row>
    <row r="201" spans="2:8" ht="12.75">
      <c r="B201" s="62"/>
      <c r="C201" s="62"/>
      <c r="D201" s="62"/>
      <c r="E201" s="67"/>
      <c r="F201" s="67"/>
      <c r="G201" s="62"/>
      <c r="H201" s="67"/>
    </row>
    <row r="202" spans="2:8" ht="12.75">
      <c r="B202" s="62"/>
      <c r="C202" s="62"/>
      <c r="D202" s="62"/>
      <c r="E202" s="67"/>
      <c r="F202" s="67"/>
      <c r="G202" s="62"/>
      <c r="H202" s="67"/>
    </row>
    <row r="203" spans="2:8" ht="12.75">
      <c r="B203" s="62"/>
      <c r="C203" s="62"/>
      <c r="D203" s="62"/>
      <c r="E203" s="67"/>
      <c r="F203" s="67"/>
      <c r="G203" s="62"/>
      <c r="H203" s="67"/>
    </row>
    <row r="204" spans="2:8" ht="12.75">
      <c r="B204" s="62"/>
      <c r="C204" s="62"/>
      <c r="D204" s="62"/>
      <c r="E204" s="67"/>
      <c r="F204" s="67"/>
      <c r="G204" s="62"/>
      <c r="H204" s="67"/>
    </row>
    <row r="205" spans="2:8" ht="12.75">
      <c r="B205" s="62"/>
      <c r="C205" s="62"/>
      <c r="D205" s="62"/>
      <c r="E205" s="72"/>
      <c r="F205" s="72"/>
      <c r="G205" s="69"/>
      <c r="H205" s="72"/>
    </row>
    <row r="206" spans="2:8" ht="12.75">
      <c r="B206" s="62"/>
      <c r="C206" s="62"/>
      <c r="D206" s="62"/>
      <c r="E206" s="72"/>
      <c r="F206" s="72"/>
      <c r="G206" s="69"/>
      <c r="H206" s="72"/>
    </row>
    <row r="207" spans="5:8" ht="12.75">
      <c r="E207" s="10"/>
      <c r="F207" s="10"/>
      <c r="H207" s="10"/>
    </row>
    <row r="208" spans="5:8" ht="12.75">
      <c r="E208" s="10"/>
      <c r="F208" s="10"/>
      <c r="H208" s="10"/>
    </row>
    <row r="209" spans="5:8" ht="12.75">
      <c r="E209" s="10"/>
      <c r="F209" s="10"/>
      <c r="H209" s="10"/>
    </row>
    <row r="210" spans="5:8" ht="12.75">
      <c r="E210" s="10"/>
      <c r="F210" s="10"/>
      <c r="H210" s="10"/>
    </row>
    <row r="211" spans="5:8" ht="12.75">
      <c r="E211" s="10"/>
      <c r="F211" s="10"/>
      <c r="H211" s="10"/>
    </row>
    <row r="212" spans="5:8" ht="12.75">
      <c r="E212" s="10"/>
      <c r="F212" s="10"/>
      <c r="H212" s="10"/>
    </row>
  </sheetData>
  <mergeCells count="31">
    <mergeCell ref="B197:I197"/>
    <mergeCell ref="B93:C93"/>
    <mergeCell ref="E146:H146"/>
    <mergeCell ref="B106:I106"/>
    <mergeCell ref="B156:I156"/>
    <mergeCell ref="B100:C100"/>
    <mergeCell ref="B101:C101"/>
    <mergeCell ref="B103:E103"/>
    <mergeCell ref="B98:C98"/>
    <mergeCell ref="B99:C99"/>
    <mergeCell ref="B31:I32"/>
    <mergeCell ref="B84:D84"/>
    <mergeCell ref="B38:I38"/>
    <mergeCell ref="C60:I60"/>
    <mergeCell ref="C62:I62"/>
    <mergeCell ref="C64:I64"/>
    <mergeCell ref="B86:I86"/>
    <mergeCell ref="B96:C96"/>
    <mergeCell ref="B88:C88"/>
    <mergeCell ref="B91:C91"/>
    <mergeCell ref="B92:C92"/>
    <mergeCell ref="B117:I117"/>
    <mergeCell ref="B109:I109"/>
    <mergeCell ref="B35:I35"/>
    <mergeCell ref="B41:I41"/>
    <mergeCell ref="B42:I42"/>
    <mergeCell ref="B43:I43"/>
    <mergeCell ref="B44:I44"/>
    <mergeCell ref="B45:I45"/>
    <mergeCell ref="B52:I52"/>
    <mergeCell ref="B56:I56"/>
  </mergeCells>
  <printOptions/>
  <pageMargins left="0.4" right="0.23" top="0.51" bottom="0.4" header="0.36" footer="0.31"/>
  <pageSetup horizontalDpi="600" verticalDpi="600" orientation="portrait" paperSize="9" scale="87" r:id="rId2"/>
  <rowBreaks count="3" manualBreakCount="3">
    <brk id="45" max="8" man="1"/>
    <brk id="83" max="8" man="1"/>
    <brk id="138" max="8" man="1"/>
  </rowBreaks>
  <drawing r:id="rId1"/>
</worksheet>
</file>

<file path=xl/worksheets/sheet7.xml><?xml version="1.0" encoding="utf-8"?>
<worksheet xmlns="http://schemas.openxmlformats.org/spreadsheetml/2006/main" xmlns:r="http://schemas.openxmlformats.org/officeDocument/2006/relationships">
  <dimension ref="A1:G33"/>
  <sheetViews>
    <sheetView workbookViewId="0" topLeftCell="A1">
      <selection activeCell="C15" sqref="C15"/>
    </sheetView>
  </sheetViews>
  <sheetFormatPr defaultColWidth="9.140625" defaultRowHeight="12.75"/>
  <cols>
    <col min="1" max="1" width="3.140625" style="0" customWidth="1"/>
    <col min="2" max="2" width="34.28125" style="0" bestFit="1" customWidth="1"/>
    <col min="3" max="3" width="14.421875" style="0" customWidth="1"/>
    <col min="4" max="4" width="15.140625" style="0" customWidth="1"/>
    <col min="5" max="5" width="1.7109375" style="0" customWidth="1"/>
    <col min="6" max="6" width="14.421875" style="0" customWidth="1"/>
    <col min="7" max="7" width="14.421875" style="0" bestFit="1" customWidth="1"/>
  </cols>
  <sheetData>
    <row r="1" ht="12.75">
      <c r="A1" s="139" t="s">
        <v>230</v>
      </c>
    </row>
    <row r="3" ht="12.75">
      <c r="A3" s="139" t="s">
        <v>231</v>
      </c>
    </row>
    <row r="5" spans="1:7" ht="12.75">
      <c r="A5" s="145"/>
      <c r="B5" s="158"/>
      <c r="C5" s="186" t="s">
        <v>232</v>
      </c>
      <c r="D5" s="186"/>
      <c r="E5" s="158"/>
      <c r="F5" s="186" t="s">
        <v>233</v>
      </c>
      <c r="G5" s="187"/>
    </row>
    <row r="6" spans="1:7" ht="12.75">
      <c r="A6" s="146"/>
      <c r="B6" s="152"/>
      <c r="C6" s="155"/>
      <c r="D6" s="151" t="s">
        <v>23</v>
      </c>
      <c r="E6" s="152"/>
      <c r="F6" s="155"/>
      <c r="G6" s="140" t="s">
        <v>23</v>
      </c>
    </row>
    <row r="7" spans="1:7" ht="12.75">
      <c r="A7" s="146"/>
      <c r="B7" s="152"/>
      <c r="C7" s="151" t="s">
        <v>75</v>
      </c>
      <c r="D7" s="151" t="s">
        <v>234</v>
      </c>
      <c r="E7" s="152"/>
      <c r="F7" s="151" t="s">
        <v>75</v>
      </c>
      <c r="G7" s="140" t="s">
        <v>234</v>
      </c>
    </row>
    <row r="8" spans="1:7" ht="12.75">
      <c r="A8" s="146"/>
      <c r="B8" s="152"/>
      <c r="C8" s="151" t="s">
        <v>234</v>
      </c>
      <c r="D8" s="151" t="s">
        <v>28</v>
      </c>
      <c r="E8" s="152"/>
      <c r="F8" s="151" t="s">
        <v>235</v>
      </c>
      <c r="G8" s="140" t="s">
        <v>28</v>
      </c>
    </row>
    <row r="9" spans="1:7" ht="12.75">
      <c r="A9" s="146"/>
      <c r="B9" s="152"/>
      <c r="C9" s="151" t="s">
        <v>21</v>
      </c>
      <c r="D9" s="151" t="s">
        <v>21</v>
      </c>
      <c r="E9" s="152"/>
      <c r="F9" s="151" t="s">
        <v>236</v>
      </c>
      <c r="G9" s="140" t="s">
        <v>32</v>
      </c>
    </row>
    <row r="10" spans="1:7" ht="12.75">
      <c r="A10" s="146"/>
      <c r="B10" s="152"/>
      <c r="C10" s="156">
        <v>38807</v>
      </c>
      <c r="D10" s="156">
        <v>38442</v>
      </c>
      <c r="E10" s="155"/>
      <c r="F10" s="156">
        <v>38807</v>
      </c>
      <c r="G10" s="141">
        <v>38442</v>
      </c>
    </row>
    <row r="11" spans="1:7" ht="12.75">
      <c r="A11" s="146"/>
      <c r="B11" s="152"/>
      <c r="C11" s="151" t="s">
        <v>5</v>
      </c>
      <c r="D11" s="151" t="s">
        <v>5</v>
      </c>
      <c r="E11" s="152"/>
      <c r="F11" s="151" t="s">
        <v>5</v>
      </c>
      <c r="G11" s="140" t="s">
        <v>5</v>
      </c>
    </row>
    <row r="12" spans="1:7" ht="12.75">
      <c r="A12" s="146">
        <v>1</v>
      </c>
      <c r="B12" s="152" t="s">
        <v>7</v>
      </c>
      <c r="C12" s="153">
        <f>'IS'!C16</f>
        <v>9967</v>
      </c>
      <c r="D12" s="153">
        <f>'IS'!E16</f>
        <v>8431</v>
      </c>
      <c r="E12" s="153"/>
      <c r="F12" s="153">
        <f>'IS'!G16</f>
        <v>9967</v>
      </c>
      <c r="G12" s="142">
        <f>'IS'!I16</f>
        <v>8431</v>
      </c>
    </row>
    <row r="13" spans="1:7" ht="12.75">
      <c r="A13" s="146"/>
      <c r="B13" s="152"/>
      <c r="C13" s="153"/>
      <c r="D13" s="153"/>
      <c r="E13" s="153"/>
      <c r="F13" s="153"/>
      <c r="G13" s="142"/>
    </row>
    <row r="14" spans="1:7" ht="12.75">
      <c r="A14" s="146">
        <v>2</v>
      </c>
      <c r="B14" s="152" t="s">
        <v>237</v>
      </c>
      <c r="C14" s="153">
        <f>'IS'!C30</f>
        <v>2556</v>
      </c>
      <c r="D14" s="153">
        <f>'IS'!E30</f>
        <v>2233</v>
      </c>
      <c r="E14" s="153"/>
      <c r="F14" s="153">
        <f>'IS'!G30</f>
        <v>2556</v>
      </c>
      <c r="G14" s="142">
        <f>'IS'!I30</f>
        <v>2233</v>
      </c>
    </row>
    <row r="15" spans="1:7" ht="12.75">
      <c r="A15" s="146"/>
      <c r="B15" s="152"/>
      <c r="C15" s="160">
        <f>C14/C12</f>
        <v>0.2564462726999097</v>
      </c>
      <c r="D15" s="160">
        <f>D14/D12</f>
        <v>0.26485588898114104</v>
      </c>
      <c r="E15" s="153"/>
      <c r="F15" s="160">
        <f>F14/F12</f>
        <v>0.2564462726999097</v>
      </c>
      <c r="G15" s="161">
        <f>G14/G12</f>
        <v>0.26485588898114104</v>
      </c>
    </row>
    <row r="16" spans="1:7" ht="12.75">
      <c r="A16" s="146"/>
      <c r="B16" s="152"/>
      <c r="C16" s="160"/>
      <c r="D16" s="160"/>
      <c r="E16" s="153"/>
      <c r="F16" s="153"/>
      <c r="G16" s="142"/>
    </row>
    <row r="17" spans="1:7" ht="12.75">
      <c r="A17" s="146">
        <v>3</v>
      </c>
      <c r="B17" s="152" t="s">
        <v>238</v>
      </c>
      <c r="C17" s="153">
        <f>'IS'!C39</f>
        <v>2179</v>
      </c>
      <c r="D17" s="153">
        <f>'IS'!E39</f>
        <v>2034.6</v>
      </c>
      <c r="E17" s="153"/>
      <c r="F17" s="153">
        <f>'IS'!G39</f>
        <v>2179</v>
      </c>
      <c r="G17" s="142">
        <f>'IS'!I39</f>
        <v>2034.6</v>
      </c>
    </row>
    <row r="18" spans="1:7" ht="12.75">
      <c r="A18" s="146"/>
      <c r="B18" s="152"/>
      <c r="C18" s="160">
        <f>C17/C12</f>
        <v>0.21862145078759906</v>
      </c>
      <c r="D18" s="160">
        <f>D17/D12</f>
        <v>0.24132368639544538</v>
      </c>
      <c r="E18" s="153"/>
      <c r="F18" s="160">
        <f>F17/F12</f>
        <v>0.21862145078759906</v>
      </c>
      <c r="G18" s="161">
        <f>G17/G12</f>
        <v>0.24132368639544538</v>
      </c>
    </row>
    <row r="19" spans="1:7" ht="12.75">
      <c r="A19" s="146"/>
      <c r="B19" s="152"/>
      <c r="C19" s="160"/>
      <c r="D19" s="160"/>
      <c r="E19" s="153"/>
      <c r="F19" s="153"/>
      <c r="G19" s="142"/>
    </row>
    <row r="20" spans="1:7" ht="12.75">
      <c r="A20" s="146">
        <v>4</v>
      </c>
      <c r="B20" s="152" t="s">
        <v>239</v>
      </c>
      <c r="C20" s="153">
        <f>'IS'!C39</f>
        <v>2179</v>
      </c>
      <c r="D20" s="153">
        <f>'IS'!E39</f>
        <v>2034.6</v>
      </c>
      <c r="E20" s="153"/>
      <c r="F20" s="153">
        <f>'IS'!G39</f>
        <v>2179</v>
      </c>
      <c r="G20" s="142">
        <f>'IS'!I39</f>
        <v>2034.6</v>
      </c>
    </row>
    <row r="21" spans="1:7" ht="12.75">
      <c r="A21" s="146"/>
      <c r="B21" s="152"/>
      <c r="C21" s="160">
        <f>C20/C12</f>
        <v>0.21862145078759906</v>
      </c>
      <c r="D21" s="160">
        <f>D20/D12</f>
        <v>0.24132368639544538</v>
      </c>
      <c r="E21" s="153"/>
      <c r="F21" s="160">
        <f>F20/F12</f>
        <v>0.21862145078759906</v>
      </c>
      <c r="G21" s="161">
        <f>G20/G12</f>
        <v>0.24132368639544538</v>
      </c>
    </row>
    <row r="22" spans="1:7" ht="12.75">
      <c r="A22" s="146"/>
      <c r="B22" s="152"/>
      <c r="C22" s="160"/>
      <c r="D22" s="160"/>
      <c r="E22" s="153"/>
      <c r="F22" s="160"/>
      <c r="G22" s="161"/>
    </row>
    <row r="23" spans="1:7" ht="12.75">
      <c r="A23" s="146">
        <v>5</v>
      </c>
      <c r="B23" s="152" t="s">
        <v>240</v>
      </c>
      <c r="C23" s="148">
        <f>'IS'!C49</f>
        <v>1.8158333333333332</v>
      </c>
      <c r="D23" s="148">
        <f>'IS'!E49</f>
        <v>41.855585270520464</v>
      </c>
      <c r="E23" s="148"/>
      <c r="F23" s="148">
        <f>'IS'!G49</f>
        <v>1.8158333333333332</v>
      </c>
      <c r="G23" s="143">
        <f>'IS'!I49</f>
        <v>41.855585270520464</v>
      </c>
    </row>
    <row r="24" spans="1:7" ht="12.75">
      <c r="A24" s="146"/>
      <c r="B24" s="152"/>
      <c r="C24" s="153"/>
      <c r="D24" s="153"/>
      <c r="E24" s="153"/>
      <c r="F24" s="153"/>
      <c r="G24" s="142"/>
    </row>
    <row r="25" spans="1:7" ht="12.75">
      <c r="A25" s="146">
        <v>6</v>
      </c>
      <c r="B25" s="152" t="s">
        <v>241</v>
      </c>
      <c r="C25" s="153">
        <v>0</v>
      </c>
      <c r="D25" s="153">
        <v>0</v>
      </c>
      <c r="E25" s="153"/>
      <c r="F25" s="153">
        <v>0</v>
      </c>
      <c r="G25" s="142">
        <v>0</v>
      </c>
    </row>
    <row r="26" spans="1:7" ht="12.75">
      <c r="A26" s="146"/>
      <c r="B26" s="152"/>
      <c r="C26" s="153"/>
      <c r="D26" s="153"/>
      <c r="E26" s="153"/>
      <c r="F26" s="153"/>
      <c r="G26" s="142"/>
    </row>
    <row r="27" spans="1:7" ht="12.75">
      <c r="A27" s="146"/>
      <c r="B27" s="152"/>
      <c r="C27" s="153"/>
      <c r="D27" s="153"/>
      <c r="E27" s="153"/>
      <c r="F27" s="153"/>
      <c r="G27" s="142"/>
    </row>
    <row r="28" spans="1:7" ht="12.75">
      <c r="A28" s="146"/>
      <c r="B28" s="152"/>
      <c r="C28" s="157"/>
      <c r="D28" s="151" t="s">
        <v>244</v>
      </c>
      <c r="E28" s="153"/>
      <c r="F28" s="153"/>
      <c r="G28" s="142"/>
    </row>
    <row r="29" spans="1:7" ht="12.75">
      <c r="A29" s="146"/>
      <c r="B29" s="152"/>
      <c r="C29" s="147" t="s">
        <v>242</v>
      </c>
      <c r="D29" s="151" t="s">
        <v>245</v>
      </c>
      <c r="E29" s="153"/>
      <c r="F29" s="153"/>
      <c r="G29" s="142"/>
    </row>
    <row r="30" spans="1:7" ht="12.75">
      <c r="A30" s="146"/>
      <c r="B30" s="152"/>
      <c r="C30" s="147" t="s">
        <v>243</v>
      </c>
      <c r="D30" s="151" t="s">
        <v>246</v>
      </c>
      <c r="E30" s="153"/>
      <c r="F30" s="153"/>
      <c r="G30" s="142"/>
    </row>
    <row r="31" spans="1:7" ht="12.75">
      <c r="A31" s="149">
        <v>7</v>
      </c>
      <c r="B31" s="150" t="s">
        <v>247</v>
      </c>
      <c r="C31" s="159">
        <f>'BS'!C54</f>
        <v>0.18047394166666667</v>
      </c>
      <c r="D31" s="159">
        <f>'BS'!E54</f>
        <v>4.14453044393692</v>
      </c>
      <c r="E31" s="154"/>
      <c r="F31" s="154"/>
      <c r="G31" s="144"/>
    </row>
    <row r="32" spans="2:4" ht="12.75">
      <c r="B32" s="152"/>
      <c r="C32" s="152"/>
      <c r="D32" s="152"/>
    </row>
    <row r="33" spans="2:4" ht="12.75">
      <c r="B33" s="152"/>
      <c r="C33" s="152"/>
      <c r="D33" s="152"/>
    </row>
  </sheetData>
  <mergeCells count="2">
    <mergeCell ref="C5:D5"/>
    <mergeCell ref="F5:G5"/>
  </mergeCells>
  <printOptions/>
  <pageMargins left="0.38" right="0.3" top="0.73"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Goh Kian Lian</cp:lastModifiedBy>
  <cp:lastPrinted>2006-05-23T09:58:23Z</cp:lastPrinted>
  <dcterms:created xsi:type="dcterms:W3CDTF">2001-03-17T05:13:36Z</dcterms:created>
  <dcterms:modified xsi:type="dcterms:W3CDTF">2006-05-23T09:58:28Z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